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0" yWindow="90" windowWidth="19155" windowHeight="12330"/>
  </bookViews>
  <sheets>
    <sheet name="Sheet1" sheetId="1" r:id="rId1"/>
    <sheet name="Sheet2" sheetId="2" r:id="rId2"/>
    <sheet name="Sheet3" sheetId="3" r:id="rId3"/>
  </sheets>
  <calcPr calcId="125725"/>
</workbook>
</file>

<file path=xl/calcChain.xml><?xml version="1.0" encoding="utf-8"?>
<calcChain xmlns="http://schemas.openxmlformats.org/spreadsheetml/2006/main">
  <c r="I166" i="1"/>
  <c r="G166" s="1"/>
  <c r="I165"/>
  <c r="I164"/>
  <c r="I163"/>
  <c r="G164" s="1"/>
  <c r="I162"/>
  <c r="I161"/>
  <c r="I160"/>
  <c r="I159"/>
  <c r="G162"/>
  <c r="G160"/>
  <c r="E157"/>
  <c r="E153"/>
  <c r="C155" s="1"/>
  <c r="A158" s="1"/>
  <c r="C139"/>
  <c r="A141" s="1"/>
  <c r="C143"/>
  <c r="K117"/>
  <c r="K114"/>
  <c r="K112"/>
  <c r="F101"/>
  <c r="D97"/>
  <c r="D96"/>
  <c r="D95"/>
  <c r="C104"/>
  <c r="F99"/>
  <c r="E37"/>
  <c r="D37"/>
  <c r="C37"/>
  <c r="E164" l="1"/>
  <c r="E161"/>
  <c r="F39"/>
  <c r="F40"/>
  <c r="F38"/>
  <c r="C163" l="1"/>
</calcChain>
</file>

<file path=xl/sharedStrings.xml><?xml version="1.0" encoding="utf-8"?>
<sst xmlns="http://schemas.openxmlformats.org/spreadsheetml/2006/main" count="173" uniqueCount="104">
  <si>
    <t>Jin, Kim</t>
  </si>
  <si>
    <t xml:space="preserve">Chapter 13 Review Problem </t>
  </si>
  <si>
    <t>Problem 1</t>
  </si>
  <si>
    <t>We have $1,000 to invest. All the money must be placed in one of three investments: gold, stock, or money market certificates.  If $1,000 is placed in an inestment, the value of the investment one year from now depends on the state of the economy.  Assume that each state of the economy is equally likely.  For each of the following decision criteria, determine the optimal decision:</t>
  </si>
  <si>
    <t>TABLE</t>
  </si>
  <si>
    <t>Value of $1,000</t>
  </si>
  <si>
    <t>State 1</t>
  </si>
  <si>
    <t>State 2</t>
  </si>
  <si>
    <t>State 3</t>
  </si>
  <si>
    <t>Money Market Certificate</t>
  </si>
  <si>
    <t>Stock</t>
  </si>
  <si>
    <t>Gold</t>
  </si>
  <si>
    <t>a) maximin:</t>
  </si>
  <si>
    <r>
      <t xml:space="preserve">highest number of minum in </t>
    </r>
    <r>
      <rPr>
        <b/>
        <sz val="11"/>
        <color rgb="FFFF0000"/>
        <rFont val="Calibri"/>
        <family val="2"/>
        <scheme val="minor"/>
      </rPr>
      <t>Money Market</t>
    </r>
  </si>
  <si>
    <t>b) maximax:</t>
  </si>
  <si>
    <r>
      <t xml:space="preserve">highest number of maximum value is </t>
    </r>
    <r>
      <rPr>
        <b/>
        <sz val="11"/>
        <color rgb="FFFF0000"/>
        <rFont val="Calibri"/>
        <family val="2"/>
        <scheme val="minor"/>
      </rPr>
      <t>Gold</t>
    </r>
    <r>
      <rPr>
        <sz val="11"/>
        <color theme="1"/>
        <rFont val="Calibri"/>
        <family val="2"/>
        <scheme val="minor"/>
      </rPr>
      <t>.</t>
    </r>
  </si>
  <si>
    <t>maximum value of each choices are highlighted in yellow.</t>
  </si>
  <si>
    <t xml:space="preserve">minimum value of each choices are highlighted in yellow.  </t>
  </si>
  <si>
    <t>c) minimax regret:</t>
  </si>
  <si>
    <t>Regret table</t>
  </si>
  <si>
    <t>maximum regret is highlighted in yellow.</t>
  </si>
  <si>
    <r>
      <t xml:space="preserve">minimum regret will ba $500 in </t>
    </r>
    <r>
      <rPr>
        <b/>
        <sz val="11"/>
        <color rgb="FFFF0000"/>
        <rFont val="Calibri"/>
        <family val="2"/>
        <scheme val="minor"/>
      </rPr>
      <t>Money Market Certificate</t>
    </r>
    <r>
      <rPr>
        <sz val="11"/>
        <color theme="1"/>
        <rFont val="Calibri"/>
        <family val="2"/>
        <scheme val="minor"/>
      </rPr>
      <t>.</t>
    </r>
  </si>
  <si>
    <t>Percentage</t>
  </si>
  <si>
    <t>E(x)</t>
  </si>
  <si>
    <t>d) Expected Value.</t>
  </si>
  <si>
    <t>Expected value for all three choices are $1,100.</t>
  </si>
  <si>
    <r>
      <t xml:space="preserve">expected value decision will </t>
    </r>
    <r>
      <rPr>
        <b/>
        <sz val="11"/>
        <color rgb="FFFF0000"/>
        <rFont val="Calibri"/>
        <family val="2"/>
        <scheme val="minor"/>
      </rPr>
      <t>choose any one of three choices likely</t>
    </r>
    <r>
      <rPr>
        <sz val="11"/>
        <color theme="1"/>
        <rFont val="Calibri"/>
        <family val="2"/>
        <scheme val="minor"/>
      </rPr>
      <t>.</t>
    </r>
  </si>
  <si>
    <t>Problem 3</t>
  </si>
  <si>
    <r>
      <t>L</t>
    </r>
    <r>
      <rPr>
        <vertAlign val="subscript"/>
        <sz val="11"/>
        <color theme="1"/>
        <rFont val="Calibri"/>
        <family val="2"/>
        <scheme val="minor"/>
      </rPr>
      <t>1</t>
    </r>
  </si>
  <si>
    <r>
      <t>L</t>
    </r>
    <r>
      <rPr>
        <vertAlign val="subscript"/>
        <sz val="11"/>
        <color theme="1"/>
        <rFont val="Calibri"/>
        <family val="2"/>
        <scheme val="minor"/>
      </rPr>
      <t>2</t>
    </r>
  </si>
  <si>
    <r>
      <t>L</t>
    </r>
    <r>
      <rPr>
        <vertAlign val="subscript"/>
        <sz val="11"/>
        <color theme="1"/>
        <rFont val="Calibri"/>
        <family val="2"/>
        <scheme val="minor"/>
      </rPr>
      <t>3</t>
    </r>
  </si>
  <si>
    <r>
      <t>L</t>
    </r>
    <r>
      <rPr>
        <vertAlign val="subscript"/>
        <sz val="11"/>
        <color theme="1"/>
        <rFont val="Calibri"/>
        <family val="2"/>
        <scheme val="minor"/>
      </rPr>
      <t>4</t>
    </r>
  </si>
  <si>
    <r>
      <t>EV(L</t>
    </r>
    <r>
      <rPr>
        <vertAlign val="subscript"/>
        <sz val="11"/>
        <color rgb="FFFF0000"/>
        <rFont val="Calibri"/>
        <family val="2"/>
        <scheme val="minor"/>
      </rPr>
      <t>1</t>
    </r>
    <r>
      <rPr>
        <sz val="11"/>
        <color rgb="FFFF0000"/>
        <rFont val="Calibri"/>
        <family val="2"/>
        <scheme val="minor"/>
      </rPr>
      <t>) = 1,000.000</t>
    </r>
  </si>
  <si>
    <r>
      <t>EV(L</t>
    </r>
    <r>
      <rPr>
        <vertAlign val="subscript"/>
        <sz val="11"/>
        <color rgb="FFFF0000"/>
        <rFont val="Calibri"/>
        <family val="2"/>
        <scheme val="minor"/>
      </rPr>
      <t>2</t>
    </r>
    <r>
      <rPr>
        <sz val="11"/>
        <color rgb="FFFF0000"/>
        <rFont val="Calibri"/>
        <family val="2"/>
        <scheme val="minor"/>
      </rPr>
      <t>) =  .5 ($3,000.000) + .5 ($0) = ($1,500.000)</t>
    </r>
  </si>
  <si>
    <r>
      <t>EV(L</t>
    </r>
    <r>
      <rPr>
        <vertAlign val="subscript"/>
        <sz val="11"/>
        <color rgb="FFFF0000"/>
        <rFont val="Calibri"/>
        <family val="2"/>
        <scheme val="minor"/>
      </rPr>
      <t>3</t>
    </r>
    <r>
      <rPr>
        <sz val="11"/>
        <color rgb="FFFF0000"/>
        <rFont val="Calibri"/>
        <family val="2"/>
        <scheme val="minor"/>
      </rPr>
      <t>) = .1 ($1,000,000) + .9 ($0) = $100,000</t>
    </r>
  </si>
  <si>
    <r>
      <t>EV(L</t>
    </r>
    <r>
      <rPr>
        <vertAlign val="subscript"/>
        <sz val="11"/>
        <color rgb="FFFF0000"/>
        <rFont val="Calibri"/>
        <family val="2"/>
        <scheme val="minor"/>
      </rPr>
      <t>4</t>
    </r>
    <r>
      <rPr>
        <sz val="11"/>
        <color rgb="FFFF0000"/>
        <rFont val="Calibri"/>
        <family val="2"/>
        <scheme val="minor"/>
      </rPr>
      <t>) =  .05 ($3,000.000) + .95 ($0) = $150.000</t>
    </r>
  </si>
  <si>
    <t>u(0) = 0 and U(3,000,000) = 1</t>
  </si>
  <si>
    <r>
      <t>E(U for L</t>
    </r>
    <r>
      <rPr>
        <vertAlign val="subscript"/>
        <sz val="11"/>
        <color rgb="FFFF0000"/>
        <rFont val="Calibri"/>
        <family val="2"/>
        <scheme val="minor"/>
      </rPr>
      <t>3</t>
    </r>
    <r>
      <rPr>
        <sz val="11"/>
        <color rgb="FFFF0000"/>
        <rFont val="Calibri"/>
        <family val="2"/>
        <scheme val="minor"/>
      </rPr>
      <t>) = 0.1u($1, 000, 000) + 0.9u($0) = 0.1u($1, 000, 000)</t>
    </r>
  </si>
  <si>
    <r>
      <t>E(U for L</t>
    </r>
    <r>
      <rPr>
        <vertAlign val="subscript"/>
        <sz val="11"/>
        <color rgb="FFFF0000"/>
        <rFont val="Calibri"/>
        <family val="2"/>
        <scheme val="minor"/>
      </rPr>
      <t>4</t>
    </r>
    <r>
      <rPr>
        <sz val="11"/>
        <color rgb="FFFF0000"/>
        <rFont val="Calibri"/>
        <family val="2"/>
        <scheme val="minor"/>
      </rPr>
      <t>) = 0.05u($3, 000, 000) + 0.95u($0) = 0.05</t>
    </r>
  </si>
  <si>
    <r>
      <t>Suppose most people prefer L</t>
    </r>
    <r>
      <rPr>
        <vertAlign val="subscript"/>
        <sz val="11"/>
        <color rgb="FFFF0000"/>
        <rFont val="Calibri"/>
        <family val="2"/>
        <scheme val="minor"/>
      </rPr>
      <t>1</t>
    </r>
    <r>
      <rPr>
        <sz val="11"/>
        <color rgb="FFFF0000"/>
        <rFont val="Calibri"/>
        <family val="2"/>
        <scheme val="minor"/>
      </rPr>
      <t xml:space="preserve"> to L</t>
    </r>
    <r>
      <rPr>
        <vertAlign val="subscript"/>
        <sz val="11"/>
        <color rgb="FFFF0000"/>
        <rFont val="Calibri"/>
        <family val="2"/>
        <scheme val="minor"/>
      </rPr>
      <t>2</t>
    </r>
    <r>
      <rPr>
        <sz val="11"/>
        <color rgb="FFFF0000"/>
        <rFont val="Calibri"/>
        <family val="2"/>
        <scheme val="minor"/>
      </rPr>
      <t xml:space="preserve"> yields </t>
    </r>
  </si>
  <si>
    <r>
      <t>E(U for L</t>
    </r>
    <r>
      <rPr>
        <vertAlign val="subscript"/>
        <sz val="11"/>
        <color rgb="FFFF0000"/>
        <rFont val="Calibri"/>
        <family val="2"/>
        <scheme val="minor"/>
      </rPr>
      <t>1</t>
    </r>
    <r>
      <rPr>
        <sz val="11"/>
        <color rgb="FFFF0000"/>
        <rFont val="Calibri"/>
        <family val="2"/>
        <scheme val="minor"/>
      </rPr>
      <t>) &gt; E(U for L</t>
    </r>
    <r>
      <rPr>
        <vertAlign val="subscript"/>
        <sz val="11"/>
        <color rgb="FFFF0000"/>
        <rFont val="Calibri"/>
        <family val="2"/>
        <scheme val="minor"/>
      </rPr>
      <t>2</t>
    </r>
    <r>
      <rPr>
        <sz val="11"/>
        <color rgb="FFFF0000"/>
        <rFont val="Calibri"/>
        <family val="2"/>
        <scheme val="minor"/>
      </rPr>
      <t>) implies that u($1,000,000) &gt; .5 u($3,000,000) + .5 u($0)</t>
    </r>
  </si>
  <si>
    <t>u($1,000,000) &gt; .5</t>
  </si>
  <si>
    <t>.1 u($1,000,000) &gt; .05</t>
  </si>
  <si>
    <r>
      <t>E(U for L</t>
    </r>
    <r>
      <rPr>
        <vertAlign val="subscript"/>
        <sz val="11"/>
        <color rgb="FFFF0000"/>
        <rFont val="Calibri"/>
        <family val="2"/>
        <scheme val="minor"/>
      </rPr>
      <t>3</t>
    </r>
    <r>
      <rPr>
        <sz val="11"/>
        <color rgb="FFFF0000"/>
        <rFont val="Calibri"/>
        <family val="2"/>
        <scheme val="minor"/>
      </rPr>
      <t>) &gt; E(U for L</t>
    </r>
    <r>
      <rPr>
        <vertAlign val="subscript"/>
        <sz val="11"/>
        <color rgb="FFFF0000"/>
        <rFont val="Calibri"/>
        <family val="2"/>
        <scheme val="minor"/>
      </rPr>
      <t>4</t>
    </r>
    <r>
      <rPr>
        <sz val="11"/>
        <color rgb="FFFF0000"/>
        <rFont val="Calibri"/>
        <family val="2"/>
        <scheme val="minor"/>
      </rPr>
      <t>)</t>
    </r>
  </si>
  <si>
    <t>a guaranteed million is hard to pass up. So with a chance of a loss most people will</t>
  </si>
  <si>
    <t>choose lottery L1.</t>
  </si>
  <si>
    <t>there is a chance here that you could miss out on any money at all, and</t>
  </si>
  <si>
    <t>a)</t>
  </si>
  <si>
    <t>b)</t>
  </si>
  <si>
    <t>Let best and worst outcome for given lotteries be:</t>
  </si>
  <si>
    <t>problem 4</t>
  </si>
  <si>
    <t>Jay Boyville Corporation is being sued by Lark Dent.  Lark can settle out of court and win $40,000, or go to court.  If Lark goes to court, there is a 30% chance that she will win the case.  If she wins, a small and a large settlement are equally likely (small settlement nets $50,000, and large settlement nets $300,000.</t>
  </si>
  <si>
    <t>settle</t>
  </si>
  <si>
    <t>.7 lose</t>
  </si>
  <si>
    <t xml:space="preserve">sue   </t>
  </si>
  <si>
    <t xml:space="preserve">            .3  win   </t>
  </si>
  <si>
    <t>.5  big pay</t>
  </si>
  <si>
    <t>.5 small pay</t>
  </si>
  <si>
    <r>
      <t xml:space="preserve">If Lark is risk-neutral, </t>
    </r>
    <r>
      <rPr>
        <b/>
        <sz val="11"/>
        <color rgb="FFFF0000"/>
        <rFont val="Calibri"/>
        <family val="2"/>
        <scheme val="minor"/>
      </rPr>
      <t>goto court with expect payoff of $52,500</t>
    </r>
  </si>
  <si>
    <t>a) If Lark is risk-neutral, what should she do?</t>
  </si>
  <si>
    <r>
      <t>What should Lark do if her utility function for an increase x in her cash position is given by u(x) = x</t>
    </r>
    <r>
      <rPr>
        <vertAlign val="superscript"/>
        <sz val="11"/>
        <color theme="1"/>
        <rFont val="Calibri"/>
        <family val="2"/>
        <scheme val="minor"/>
      </rPr>
      <t>1/2</t>
    </r>
  </si>
  <si>
    <r>
      <t xml:space="preserve"> = (52,500)</t>
    </r>
    <r>
      <rPr>
        <vertAlign val="superscript"/>
        <sz val="11"/>
        <color theme="1"/>
        <rFont val="Calibri"/>
        <family val="2"/>
        <scheme val="minor"/>
      </rPr>
      <t>1/2</t>
    </r>
    <r>
      <rPr>
        <sz val="11"/>
        <color theme="1"/>
        <rFont val="Calibri"/>
        <family val="2"/>
        <scheme val="minor"/>
      </rPr>
      <t xml:space="preserve">   =</t>
    </r>
  </si>
  <si>
    <r>
      <t xml:space="preserve"> = (40,000)</t>
    </r>
    <r>
      <rPr>
        <vertAlign val="superscript"/>
        <sz val="11"/>
        <color theme="1"/>
        <rFont val="Calibri"/>
        <family val="2"/>
        <scheme val="minor"/>
      </rPr>
      <t>1/2</t>
    </r>
    <r>
      <rPr>
        <sz val="11"/>
        <color theme="1"/>
        <rFont val="Calibri"/>
        <family val="2"/>
        <scheme val="minor"/>
      </rPr>
      <t xml:space="preserve">   =</t>
    </r>
  </si>
  <si>
    <t>for $10,000, Lark can hire a consultant who will predict who will win the trial.  The consultant is correct 90% of the time.  Should she hire the consultant? (Assume Lark is risk-neutral.)  What is EVSI?</t>
  </si>
  <si>
    <t>hire consultant</t>
  </si>
  <si>
    <t xml:space="preserve">u(300000) </t>
  </si>
  <si>
    <t xml:space="preserve">u(50,000) </t>
  </si>
  <si>
    <r>
      <t xml:space="preserve"> = (50,000)</t>
    </r>
    <r>
      <rPr>
        <vertAlign val="superscript"/>
        <sz val="11"/>
        <color theme="1"/>
        <rFont val="Calibri"/>
        <family val="2"/>
        <scheme val="minor"/>
      </rPr>
      <t>1/2</t>
    </r>
    <r>
      <rPr>
        <sz val="11"/>
        <color theme="1"/>
        <rFont val="Calibri"/>
        <family val="2"/>
        <scheme val="minor"/>
      </rPr>
      <t xml:space="preserve">   =</t>
    </r>
  </si>
  <si>
    <t xml:space="preserve">u(0) </t>
  </si>
  <si>
    <t xml:space="preserve"> = </t>
  </si>
  <si>
    <t xml:space="preserve">u(40,000) </t>
  </si>
  <si>
    <t>.9 correct</t>
  </si>
  <si>
    <t>.1 incorrect</t>
  </si>
  <si>
    <r>
      <t>With U(x) = x</t>
    </r>
    <r>
      <rPr>
        <vertAlign val="superscript"/>
        <sz val="11"/>
        <color theme="1"/>
        <rFont val="Calibri"/>
        <family val="2"/>
        <scheme val="minor"/>
      </rPr>
      <t>1/2</t>
    </r>
    <r>
      <rPr>
        <sz val="11"/>
        <color theme="1"/>
        <rFont val="Calibri"/>
        <family val="2"/>
        <scheme val="minor"/>
      </rPr>
      <t xml:space="preserve">, Lark will  </t>
    </r>
    <r>
      <rPr>
        <b/>
        <sz val="11"/>
        <color rgb="FFFF0000"/>
        <rFont val="Calibri"/>
        <family val="2"/>
        <scheme val="minor"/>
      </rPr>
      <t xml:space="preserve">choose to settle because u(x) of settlement is higher than u(x) of going to court. </t>
    </r>
  </si>
  <si>
    <t>.5 predict win and goto court</t>
  </si>
  <si>
    <t>.5 predict lose and settle</t>
  </si>
  <si>
    <t>$290,000+40,000)/2=</t>
  </si>
  <si>
    <t>not hire consultant</t>
  </si>
  <si>
    <r>
      <t xml:space="preserve">EVWSI = $98,750 ; EVWOI = $52,500;  </t>
    </r>
    <r>
      <rPr>
        <b/>
        <sz val="11"/>
        <color rgb="FFFF0000"/>
        <rFont val="Calibri"/>
        <family val="2"/>
        <scheme val="minor"/>
      </rPr>
      <t>EVSI = $98,750 - $52,500 = $46,250</t>
    </r>
  </si>
  <si>
    <t>Lark should hire consultant</t>
  </si>
  <si>
    <t>c) If Lark is risk-neutral, what is EVPI</t>
  </si>
  <si>
    <t>goto court</t>
  </si>
  <si>
    <t>.3 win</t>
  </si>
  <si>
    <t>.5 big pay</t>
  </si>
  <si>
    <t>$0              .5 small pay</t>
  </si>
  <si>
    <r>
      <t xml:space="preserve">EVWPI = $80,500 ; EVWOI = $52,500 ; </t>
    </r>
    <r>
      <rPr>
        <b/>
        <sz val="11"/>
        <color rgb="FFFF0000"/>
        <rFont val="Calibri"/>
        <family val="2"/>
        <scheme val="minor"/>
      </rPr>
      <t>EVPI = 80,500 - $52,500 = $28,000</t>
    </r>
  </si>
  <si>
    <t>Problem 5</t>
  </si>
  <si>
    <t>Rollo Megabux has $1 million to invest in stocks or bonds.  The percentage yield on each investment during the coming year depends on whether the economy has a good or a bad year.  It is equally likely that the economy will have a good or a bad year.</t>
  </si>
  <si>
    <t>good year</t>
  </si>
  <si>
    <t>bad year</t>
  </si>
  <si>
    <t>stock</t>
  </si>
  <si>
    <t>bond</t>
  </si>
  <si>
    <t>a) If Rollo is risk-neutral, how should he invest his money?</t>
  </si>
  <si>
    <t>Rollo should invest all his money into stock.</t>
  </si>
  <si>
    <t>b) for $10,000, Rollo can hire a consulting firm to forecast the state of the economy.  The consulting firm's forecasts have the following properties:</t>
  </si>
  <si>
    <t>P(good forecast|economy good) = .80</t>
  </si>
  <si>
    <t>P(good forecast|economy bad) = .20</t>
  </si>
  <si>
    <t>Should Rollo hire the consulting firm? What is EVSI and EVPI?</t>
  </si>
  <si>
    <t>hire firm</t>
  </si>
  <si>
    <t>not hire firm</t>
  </si>
  <si>
    <t>good forecast</t>
  </si>
  <si>
    <t>bad forcast</t>
  </si>
  <si>
    <t>good forcast</t>
  </si>
  <si>
    <t>$-10000</t>
  </si>
</sst>
</file>

<file path=xl/styles.xml><?xml version="1.0" encoding="utf-8"?>
<styleSheet xmlns="http://schemas.openxmlformats.org/spreadsheetml/2006/main">
  <numFmts count="3">
    <numFmt numFmtId="6" formatCode="&quot;$&quot;#,##0_);[Red]\(&quot;$&quot;#,##0\)"/>
    <numFmt numFmtId="8" formatCode="&quot;$&quot;#,##0.00_);[Red]\(&quot;$&quot;#,##0.00\)"/>
    <numFmt numFmtId="164" formatCode="&quot;$&quot;#,##0"/>
  </numFmts>
  <fonts count="10">
    <font>
      <sz val="11"/>
      <color theme="1"/>
      <name val="Calibri"/>
      <family val="2"/>
      <scheme val="minor"/>
    </font>
    <font>
      <sz val="11"/>
      <color rgb="FFFF0000"/>
      <name val="Calibri"/>
      <family val="2"/>
      <scheme val="minor"/>
    </font>
    <font>
      <b/>
      <sz val="11"/>
      <color rgb="FFFF0000"/>
      <name val="Calibri"/>
      <family val="2"/>
      <scheme val="minor"/>
    </font>
    <font>
      <u/>
      <sz val="11"/>
      <color theme="1"/>
      <name val="Calibri"/>
      <family val="2"/>
      <scheme val="minor"/>
    </font>
    <font>
      <vertAlign val="subscript"/>
      <sz val="11"/>
      <color theme="1"/>
      <name val="Calibri"/>
      <family val="2"/>
      <scheme val="minor"/>
    </font>
    <font>
      <vertAlign val="subscript"/>
      <sz val="11"/>
      <color rgb="FFFF0000"/>
      <name val="Calibri"/>
      <family val="2"/>
      <scheme val="minor"/>
    </font>
    <font>
      <sz val="11"/>
      <name val="Calibri"/>
      <family val="2"/>
      <scheme val="minor"/>
    </font>
    <font>
      <sz val="11"/>
      <color rgb="FFFFFF00"/>
      <name val="Calibri"/>
      <family val="2"/>
      <scheme val="minor"/>
    </font>
    <font>
      <sz val="11"/>
      <color theme="0"/>
      <name val="Calibri"/>
      <family val="2"/>
      <scheme val="minor"/>
    </font>
    <font>
      <vertAlign val="superscript"/>
      <sz val="11"/>
      <color theme="1"/>
      <name val="Calibri"/>
      <family val="2"/>
      <scheme val="minor"/>
    </font>
  </fonts>
  <fills count="10">
    <fill>
      <patternFill patternType="none"/>
    </fill>
    <fill>
      <patternFill patternType="gray125"/>
    </fill>
    <fill>
      <patternFill patternType="solid">
        <fgColor theme="3" tint="0.59999389629810485"/>
        <bgColor indexed="64"/>
      </patternFill>
    </fill>
    <fill>
      <patternFill patternType="solid">
        <fgColor rgb="FFFFFF00"/>
        <bgColor indexed="64"/>
      </patternFill>
    </fill>
    <fill>
      <patternFill patternType="solid">
        <fgColor rgb="FFFFC000"/>
        <bgColor indexed="64"/>
      </patternFill>
    </fill>
    <fill>
      <patternFill patternType="solid">
        <fgColor theme="6"/>
        <bgColor indexed="64"/>
      </patternFill>
    </fill>
    <fill>
      <patternFill patternType="solid">
        <fgColor rgb="FF00B0F0"/>
        <bgColor indexed="64"/>
      </patternFill>
    </fill>
    <fill>
      <patternFill patternType="solid">
        <fgColor rgb="FFFF0000"/>
        <bgColor indexed="64"/>
      </patternFill>
    </fill>
    <fill>
      <patternFill patternType="solid">
        <fgColor theme="8"/>
        <bgColor indexed="64"/>
      </patternFill>
    </fill>
    <fill>
      <patternFill patternType="solid">
        <fgColor theme="4" tint="0.59999389629810485"/>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auto="1"/>
      </left>
      <right/>
      <top style="thin">
        <color auto="1"/>
      </top>
      <bottom/>
      <diagonal/>
    </border>
    <border>
      <left style="thin">
        <color auto="1"/>
      </left>
      <right/>
      <top/>
      <bottom style="thin">
        <color auto="1"/>
      </bottom>
      <diagonal/>
    </border>
    <border diagonalDown="1">
      <left/>
      <right/>
      <top/>
      <bottom/>
      <diagonal style="thin">
        <color auto="1"/>
      </diagonal>
    </border>
    <border diagonalDown="1">
      <left/>
      <right/>
      <top style="thin">
        <color indexed="64"/>
      </top>
      <bottom/>
      <diagonal style="thin">
        <color indexed="64"/>
      </diagonal>
    </border>
    <border>
      <left/>
      <right/>
      <top style="thin">
        <color indexed="64"/>
      </top>
      <bottom/>
      <diagonal/>
    </border>
    <border diagonalUp="1">
      <left/>
      <right/>
      <top/>
      <bottom/>
      <diagonal style="thin">
        <color auto="1"/>
      </diagonal>
    </border>
  </borders>
  <cellStyleXfs count="1">
    <xf numFmtId="0" fontId="0" fillId="0" borderId="0"/>
  </cellStyleXfs>
  <cellXfs count="88">
    <xf numFmtId="0" fontId="0" fillId="0" borderId="0" xfId="0"/>
    <xf numFmtId="0" fontId="0" fillId="0" borderId="0" xfId="0" applyAlignment="1">
      <alignment horizontal="center"/>
    </xf>
    <xf numFmtId="6" fontId="0" fillId="0" borderId="0" xfId="0" applyNumberFormat="1"/>
    <xf numFmtId="6" fontId="0" fillId="0" borderId="1" xfId="0" applyNumberFormat="1" applyBorder="1"/>
    <xf numFmtId="0" fontId="0" fillId="2" borderId="1" xfId="0" applyFill="1" applyBorder="1"/>
    <xf numFmtId="6" fontId="0" fillId="3" borderId="1" xfId="0" applyNumberFormat="1" applyFill="1" applyBorder="1"/>
    <xf numFmtId="0" fontId="0" fillId="0" borderId="0" xfId="0" applyBorder="1" applyAlignment="1">
      <alignment horizontal="center"/>
    </xf>
    <xf numFmtId="6" fontId="0" fillId="0" borderId="0" xfId="0" applyNumberFormat="1" applyBorder="1"/>
    <xf numFmtId="6" fontId="1" fillId="3" borderId="1" xfId="0" applyNumberFormat="1" applyFont="1" applyFill="1" applyBorder="1"/>
    <xf numFmtId="0" fontId="0" fillId="5" borderId="0" xfId="0" applyFill="1"/>
    <xf numFmtId="0" fontId="0" fillId="5" borderId="1" xfId="0" applyFill="1" applyBorder="1"/>
    <xf numFmtId="6" fontId="0" fillId="5" borderId="1" xfId="0" applyNumberFormat="1" applyFill="1" applyBorder="1"/>
    <xf numFmtId="0" fontId="3" fillId="0" borderId="0" xfId="0" applyFont="1"/>
    <xf numFmtId="0" fontId="0" fillId="0" borderId="2" xfId="0" applyBorder="1"/>
    <xf numFmtId="0" fontId="0" fillId="6" borderId="0" xfId="0" applyFill="1"/>
    <xf numFmtId="0" fontId="1" fillId="0" borderId="0" xfId="0" applyFont="1"/>
    <xf numFmtId="0" fontId="1" fillId="0" borderId="0" xfId="0" applyFont="1" applyAlignment="1">
      <alignment horizontal="left" vertical="center"/>
    </xf>
    <xf numFmtId="6" fontId="0" fillId="0" borderId="0" xfId="0" applyNumberFormat="1" applyAlignment="1">
      <alignment horizontal="center" vertical="center"/>
    </xf>
    <xf numFmtId="6" fontId="1" fillId="0" borderId="0" xfId="0" applyNumberFormat="1" applyFont="1" applyAlignment="1">
      <alignment vertical="center"/>
    </xf>
    <xf numFmtId="0" fontId="1" fillId="0" borderId="0" xfId="0" applyFont="1" applyAlignment="1">
      <alignment vertical="center"/>
    </xf>
    <xf numFmtId="0" fontId="0" fillId="5" borderId="0" xfId="0" applyFill="1" applyAlignment="1">
      <alignment horizontal="center"/>
    </xf>
    <xf numFmtId="0" fontId="0" fillId="5" borderId="2" xfId="0" applyFill="1" applyBorder="1"/>
    <xf numFmtId="0" fontId="0" fillId="5" borderId="3" xfId="0" applyFill="1" applyBorder="1"/>
    <xf numFmtId="0" fontId="0" fillId="5" borderId="4" xfId="0" applyFill="1" applyBorder="1" applyAlignment="1">
      <alignment horizontal="center"/>
    </xf>
    <xf numFmtId="0" fontId="0" fillId="5" borderId="0" xfId="0" applyFill="1" applyAlignment="1">
      <alignment horizontal="left" vertical="center"/>
    </xf>
    <xf numFmtId="0" fontId="1" fillId="5" borderId="0" xfId="0" applyFont="1" applyFill="1"/>
    <xf numFmtId="0" fontId="1" fillId="0" borderId="0" xfId="0" applyFont="1" applyAlignment="1">
      <alignment horizontal="center"/>
    </xf>
    <xf numFmtId="0" fontId="1" fillId="0" borderId="0" xfId="0" applyFont="1" applyFill="1"/>
    <xf numFmtId="6" fontId="1" fillId="0" borderId="0" xfId="0" applyNumberFormat="1" applyFont="1" applyFill="1" applyAlignment="1">
      <alignment horizontal="center" vertical="center"/>
    </xf>
    <xf numFmtId="6" fontId="0" fillId="0" borderId="0" xfId="0" applyNumberFormat="1" applyFill="1" applyAlignment="1">
      <alignment horizontal="center" vertical="center"/>
    </xf>
    <xf numFmtId="0" fontId="0" fillId="8" borderId="0" xfId="0" applyFill="1"/>
    <xf numFmtId="0" fontId="6" fillId="6" borderId="0" xfId="0" applyFont="1" applyFill="1"/>
    <xf numFmtId="0" fontId="0" fillId="0" borderId="0" xfId="0" applyAlignment="1">
      <alignment wrapText="1"/>
    </xf>
    <xf numFmtId="0" fontId="3" fillId="0" borderId="0" xfId="0" applyFont="1" applyAlignment="1">
      <alignment horizontal="right"/>
    </xf>
    <xf numFmtId="0" fontId="0" fillId="0" borderId="5" xfId="0" applyBorder="1"/>
    <xf numFmtId="0" fontId="0" fillId="0" borderId="0" xfId="0" applyBorder="1" applyAlignment="1">
      <alignment horizontal="center" vertical="center" wrapText="1"/>
    </xf>
    <xf numFmtId="0" fontId="0" fillId="0" borderId="5" xfId="0" applyBorder="1" applyAlignment="1">
      <alignment horizontal="center"/>
    </xf>
    <xf numFmtId="6" fontId="0" fillId="0" borderId="0" xfId="0" applyNumberFormat="1" applyAlignment="1">
      <alignment horizontal="left"/>
    </xf>
    <xf numFmtId="0" fontId="7" fillId="0" borderId="0" xfId="0" applyFont="1"/>
    <xf numFmtId="6" fontId="7" fillId="7" borderId="0" xfId="0" applyNumberFormat="1" applyFont="1" applyFill="1" applyAlignment="1">
      <alignment horizontal="center" vertical="center"/>
    </xf>
    <xf numFmtId="0" fontId="0" fillId="0" borderId="5" xfId="0" applyBorder="1" applyAlignment="1">
      <alignment horizontal="center" vertical="center" wrapText="1"/>
    </xf>
    <xf numFmtId="0" fontId="0" fillId="0" borderId="5" xfId="0" applyBorder="1" applyAlignment="1">
      <alignment horizontal="center"/>
    </xf>
    <xf numFmtId="6" fontId="0" fillId="0" borderId="6" xfId="0" applyNumberFormat="1" applyBorder="1" applyAlignment="1">
      <alignment horizontal="left"/>
    </xf>
    <xf numFmtId="6" fontId="0" fillId="0" borderId="5" xfId="0" applyNumberFormat="1" applyBorder="1" applyAlignment="1">
      <alignment horizontal="left"/>
    </xf>
    <xf numFmtId="6" fontId="0" fillId="5" borderId="0" xfId="0" applyNumberFormat="1" applyFill="1" applyAlignment="1">
      <alignment horizontal="left" vertical="center"/>
    </xf>
    <xf numFmtId="0" fontId="0" fillId="5" borderId="0" xfId="0" applyFill="1" applyAlignment="1">
      <alignment horizontal="left" vertical="center"/>
    </xf>
    <xf numFmtId="0" fontId="0" fillId="5" borderId="0" xfId="0" applyFill="1" applyAlignment="1">
      <alignment horizontal="center" vertical="center"/>
    </xf>
    <xf numFmtId="0" fontId="0" fillId="5" borderId="2" xfId="0" applyFont="1" applyFill="1" applyBorder="1" applyAlignment="1">
      <alignment horizontal="center"/>
    </xf>
    <xf numFmtId="6" fontId="0" fillId="5" borderId="0" xfId="0" applyNumberFormat="1" applyFill="1" applyAlignment="1">
      <alignment horizontal="center" vertical="center"/>
    </xf>
    <xf numFmtId="164" fontId="0" fillId="5" borderId="0" xfId="0" applyNumberFormat="1" applyFill="1" applyAlignment="1">
      <alignment horizontal="left" vertical="center"/>
    </xf>
    <xf numFmtId="0" fontId="0" fillId="2" borderId="1" xfId="0" applyFill="1" applyBorder="1" applyAlignment="1">
      <alignment horizontal="center"/>
    </xf>
    <xf numFmtId="0" fontId="0" fillId="0" borderId="1" xfId="0" applyBorder="1" applyAlignment="1">
      <alignment horizontal="center" wrapText="1"/>
    </xf>
    <xf numFmtId="0" fontId="0" fillId="0" borderId="1" xfId="0" applyBorder="1" applyAlignment="1">
      <alignment horizontal="center"/>
    </xf>
    <xf numFmtId="0" fontId="0" fillId="4" borderId="1" xfId="0" applyFill="1" applyBorder="1" applyAlignment="1">
      <alignment horizontal="center"/>
    </xf>
    <xf numFmtId="0" fontId="0" fillId="3" borderId="1" xfId="0" applyFill="1" applyBorder="1" applyAlignment="1">
      <alignment horizontal="center"/>
    </xf>
    <xf numFmtId="0" fontId="0" fillId="4" borderId="1" xfId="0" applyFill="1" applyBorder="1" applyAlignment="1">
      <alignment horizontal="center" wrapText="1"/>
    </xf>
    <xf numFmtId="0" fontId="0" fillId="5" borderId="0" xfId="0" applyFill="1" applyAlignment="1">
      <alignment horizontal="left" vertical="top" wrapText="1"/>
    </xf>
    <xf numFmtId="0" fontId="0" fillId="5" borderId="1" xfId="0" applyFill="1" applyBorder="1" applyAlignment="1">
      <alignment horizontal="center"/>
    </xf>
    <xf numFmtId="0" fontId="0" fillId="5" borderId="1" xfId="0" applyFill="1" applyBorder="1" applyAlignment="1">
      <alignment horizontal="center" wrapText="1"/>
    </xf>
    <xf numFmtId="0" fontId="0" fillId="0" borderId="0" xfId="0" applyAlignment="1">
      <alignment horizontal="left" vertical="top" wrapText="1" shrinkToFit="1"/>
    </xf>
    <xf numFmtId="0" fontId="6" fillId="5" borderId="0" xfId="0" applyFont="1" applyFill="1" applyAlignment="1">
      <alignment horizontal="left" vertical="top" wrapText="1"/>
    </xf>
    <xf numFmtId="0" fontId="0" fillId="5" borderId="0" xfId="0" applyFill="1" applyAlignment="1">
      <alignment horizontal="left" vertical="top" wrapText="1" shrinkToFit="1"/>
    </xf>
    <xf numFmtId="0" fontId="0" fillId="0" borderId="0" xfId="0" applyAlignment="1">
      <alignment horizontal="right"/>
    </xf>
    <xf numFmtId="0" fontId="0" fillId="0" borderId="0" xfId="0" applyFill="1" applyAlignment="1">
      <alignment horizontal="left" vertical="top" wrapText="1" shrinkToFit="1"/>
    </xf>
    <xf numFmtId="0" fontId="0" fillId="0" borderId="7" xfId="0" applyBorder="1"/>
    <xf numFmtId="8" fontId="0" fillId="0" borderId="0" xfId="0" applyNumberFormat="1" applyAlignment="1">
      <alignment horizontal="left"/>
    </xf>
    <xf numFmtId="0" fontId="0" fillId="0" borderId="0" xfId="0" applyBorder="1"/>
    <xf numFmtId="0" fontId="0" fillId="0" borderId="8" xfId="0" applyBorder="1" applyAlignment="1">
      <alignment horizontal="center"/>
    </xf>
    <xf numFmtId="0" fontId="0" fillId="0" borderId="8" xfId="0" applyBorder="1" applyAlignment="1">
      <alignment horizontal="center" vertical="center"/>
    </xf>
    <xf numFmtId="0" fontId="0" fillId="0" borderId="8" xfId="0" applyBorder="1"/>
    <xf numFmtId="6" fontId="0" fillId="0" borderId="6" xfId="0" applyNumberFormat="1" applyBorder="1" applyAlignment="1">
      <alignment horizontal="center"/>
    </xf>
    <xf numFmtId="6" fontId="0" fillId="0" borderId="5" xfId="0" applyNumberFormat="1" applyBorder="1" applyAlignment="1">
      <alignment horizontal="center"/>
    </xf>
    <xf numFmtId="0" fontId="0" fillId="0" borderId="8" xfId="0" applyBorder="1" applyAlignment="1">
      <alignment horizontal="center"/>
    </xf>
    <xf numFmtId="0" fontId="0" fillId="0" borderId="8" xfId="0" applyBorder="1" applyAlignment="1">
      <alignment horizontal="left"/>
    </xf>
    <xf numFmtId="0" fontId="0" fillId="0" borderId="5" xfId="0" applyBorder="1" applyAlignment="1">
      <alignment horizontal="left"/>
    </xf>
    <xf numFmtId="6" fontId="0" fillId="0" borderId="0" xfId="0" applyNumberFormat="1" applyAlignment="1">
      <alignment horizontal="center"/>
    </xf>
    <xf numFmtId="49" fontId="0" fillId="0" borderId="0" xfId="0" applyNumberFormat="1" applyAlignment="1">
      <alignment horizontal="left"/>
    </xf>
    <xf numFmtId="0" fontId="2" fillId="0" borderId="0" xfId="0" applyFont="1"/>
    <xf numFmtId="0" fontId="0" fillId="0" borderId="0" xfId="0" applyAlignment="1">
      <alignment horizontal="center" vertical="center"/>
    </xf>
    <xf numFmtId="0" fontId="0" fillId="0" borderId="1" xfId="0" applyBorder="1" applyAlignment="1">
      <alignment horizontal="center" vertical="center"/>
    </xf>
    <xf numFmtId="9" fontId="0" fillId="0" borderId="1" xfId="0" applyNumberFormat="1" applyBorder="1" applyAlignment="1">
      <alignment horizontal="center" vertical="center"/>
    </xf>
    <xf numFmtId="0" fontId="0" fillId="9" borderId="1" xfId="0" applyFill="1" applyBorder="1" applyAlignment="1">
      <alignment horizontal="center" vertical="center"/>
    </xf>
    <xf numFmtId="164" fontId="0" fillId="0" borderId="0" xfId="0" applyNumberFormat="1"/>
    <xf numFmtId="0" fontId="0" fillId="0" borderId="0" xfId="0" applyAlignment="1">
      <alignment horizontal="center" vertical="center"/>
    </xf>
    <xf numFmtId="164" fontId="0" fillId="0" borderId="0" xfId="0" applyNumberFormat="1" applyAlignment="1">
      <alignment horizontal="center" vertical="center"/>
    </xf>
    <xf numFmtId="164" fontId="0" fillId="0" borderId="0" xfId="0" applyNumberFormat="1" applyAlignment="1">
      <alignment horizontal="left"/>
    </xf>
    <xf numFmtId="164" fontId="7" fillId="7" borderId="0" xfId="0" applyNumberFormat="1" applyFont="1" applyFill="1"/>
    <xf numFmtId="0" fontId="8" fillId="0" borderId="0" xfId="0" applyFont="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276224</xdr:colOff>
      <xdr:row>84</xdr:row>
      <xdr:rowOff>123825</xdr:rowOff>
    </xdr:from>
    <xdr:to>
      <xdr:col>2</xdr:col>
      <xdr:colOff>400049</xdr:colOff>
      <xdr:row>86</xdr:row>
      <xdr:rowOff>38100</xdr:rowOff>
    </xdr:to>
    <xdr:sp macro="" textlink="">
      <xdr:nvSpPr>
        <xdr:cNvPr id="2" name="Oval 1"/>
        <xdr:cNvSpPr/>
      </xdr:nvSpPr>
      <xdr:spPr>
        <a:xfrm>
          <a:off x="885824" y="18087975"/>
          <a:ext cx="733425" cy="314325"/>
        </a:xfrm>
        <a:prstGeom prst="ellipse">
          <a:avLst/>
        </a:prstGeom>
      </xdr:spPr>
      <xdr:style>
        <a:lnRef idx="2">
          <a:schemeClr val="accent6"/>
        </a:lnRef>
        <a:fillRef idx="1">
          <a:schemeClr val="lt1"/>
        </a:fillRef>
        <a:effectRef idx="0">
          <a:schemeClr val="accent6"/>
        </a:effectRef>
        <a:fontRef idx="minor">
          <a:schemeClr val="dk1"/>
        </a:fontRef>
      </xdr:style>
      <xdr:txBody>
        <a:bodyPr vertOverflow="clip" rtlCol="0" anchor="ctr"/>
        <a:lstStyle/>
        <a:p>
          <a:pPr algn="ctr"/>
          <a:r>
            <a:rPr lang="en-US" sz="800"/>
            <a:t>$52,500</a:t>
          </a:r>
        </a:p>
        <a:p>
          <a:pPr algn="ctr"/>
          <a:endParaRPr lang="en-US" sz="1100"/>
        </a:p>
      </xdr:txBody>
    </xdr:sp>
    <xdr:clientData/>
  </xdr:twoCellAnchor>
  <xdr:twoCellAnchor>
    <xdr:from>
      <xdr:col>2</xdr:col>
      <xdr:colOff>819150</xdr:colOff>
      <xdr:row>84</xdr:row>
      <xdr:rowOff>180975</xdr:rowOff>
    </xdr:from>
    <xdr:to>
      <xdr:col>4</xdr:col>
      <xdr:colOff>1</xdr:colOff>
      <xdr:row>86</xdr:row>
      <xdr:rowOff>123825</xdr:rowOff>
    </xdr:to>
    <xdr:sp macro="" textlink="">
      <xdr:nvSpPr>
        <xdr:cNvPr id="4" name="Oval 3"/>
        <xdr:cNvSpPr/>
      </xdr:nvSpPr>
      <xdr:spPr>
        <a:xfrm>
          <a:off x="2038350" y="18449925"/>
          <a:ext cx="809626" cy="323850"/>
        </a:xfrm>
        <a:prstGeom prst="ellipse">
          <a:avLst/>
        </a:prstGeom>
      </xdr:spPr>
      <xdr:style>
        <a:lnRef idx="2">
          <a:schemeClr val="accent6"/>
        </a:lnRef>
        <a:fillRef idx="1">
          <a:schemeClr val="lt1"/>
        </a:fillRef>
        <a:effectRef idx="0">
          <a:schemeClr val="accent6"/>
        </a:effectRef>
        <a:fontRef idx="minor">
          <a:schemeClr val="dk1"/>
        </a:fontRef>
      </xdr:style>
      <xdr:txBody>
        <a:bodyPr vertOverflow="clip" rtlCol="0" anchor="ctr"/>
        <a:lstStyle/>
        <a:p>
          <a:pPr algn="ctr"/>
          <a:r>
            <a:rPr lang="en-US" sz="800"/>
            <a:t>$175,000</a:t>
          </a:r>
        </a:p>
      </xdr:txBody>
    </xdr:sp>
    <xdr:clientData/>
  </xdr:twoCellAnchor>
  <xdr:twoCellAnchor>
    <xdr:from>
      <xdr:col>1</xdr:col>
      <xdr:colOff>76200</xdr:colOff>
      <xdr:row>84</xdr:row>
      <xdr:rowOff>85725</xdr:rowOff>
    </xdr:from>
    <xdr:to>
      <xdr:col>1</xdr:col>
      <xdr:colOff>200025</xdr:colOff>
      <xdr:row>85</xdr:row>
      <xdr:rowOff>85725</xdr:rowOff>
    </xdr:to>
    <xdr:cxnSp macro="">
      <xdr:nvCxnSpPr>
        <xdr:cNvPr id="6" name="Straight Connector 5"/>
        <xdr:cNvCxnSpPr/>
      </xdr:nvCxnSpPr>
      <xdr:spPr>
        <a:xfrm flipH="1">
          <a:off x="695325" y="18354675"/>
          <a:ext cx="123825" cy="19050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123825</xdr:colOff>
      <xdr:row>84</xdr:row>
      <xdr:rowOff>123825</xdr:rowOff>
    </xdr:from>
    <xdr:to>
      <xdr:col>1</xdr:col>
      <xdr:colOff>266700</xdr:colOff>
      <xdr:row>85</xdr:row>
      <xdr:rowOff>133351</xdr:rowOff>
    </xdr:to>
    <xdr:cxnSp macro="">
      <xdr:nvCxnSpPr>
        <xdr:cNvPr id="9" name="Straight Connector 8"/>
        <xdr:cNvCxnSpPr/>
      </xdr:nvCxnSpPr>
      <xdr:spPr>
        <a:xfrm flipV="1">
          <a:off x="742950" y="18392775"/>
          <a:ext cx="142875" cy="200026"/>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276224</xdr:colOff>
      <xdr:row>97</xdr:row>
      <xdr:rowOff>123825</xdr:rowOff>
    </xdr:from>
    <xdr:to>
      <xdr:col>2</xdr:col>
      <xdr:colOff>400049</xdr:colOff>
      <xdr:row>99</xdr:row>
      <xdr:rowOff>38100</xdr:rowOff>
    </xdr:to>
    <xdr:sp macro="" textlink="">
      <xdr:nvSpPr>
        <xdr:cNvPr id="12" name="Oval 11"/>
        <xdr:cNvSpPr/>
      </xdr:nvSpPr>
      <xdr:spPr>
        <a:xfrm>
          <a:off x="895349" y="18392775"/>
          <a:ext cx="733425" cy="295275"/>
        </a:xfrm>
        <a:prstGeom prst="ellipse">
          <a:avLst/>
        </a:prstGeom>
      </xdr:spPr>
      <xdr:style>
        <a:lnRef idx="2">
          <a:schemeClr val="accent6"/>
        </a:lnRef>
        <a:fillRef idx="1">
          <a:schemeClr val="lt1"/>
        </a:fillRef>
        <a:effectRef idx="0">
          <a:schemeClr val="accent6"/>
        </a:effectRef>
        <a:fontRef idx="minor">
          <a:schemeClr val="dk1"/>
        </a:fontRef>
      </xdr:style>
      <xdr:txBody>
        <a:bodyPr vertOverflow="clip" rtlCol="0" anchor="ctr"/>
        <a:lstStyle/>
        <a:p>
          <a:pPr algn="ctr"/>
          <a:r>
            <a:rPr lang="en-US" sz="800"/>
            <a:t>$115.8</a:t>
          </a:r>
        </a:p>
        <a:p>
          <a:pPr algn="ctr"/>
          <a:endParaRPr lang="en-US" sz="1100"/>
        </a:p>
      </xdr:txBody>
    </xdr:sp>
    <xdr:clientData/>
  </xdr:twoCellAnchor>
  <xdr:twoCellAnchor>
    <xdr:from>
      <xdr:col>2</xdr:col>
      <xdr:colOff>819150</xdr:colOff>
      <xdr:row>97</xdr:row>
      <xdr:rowOff>180975</xdr:rowOff>
    </xdr:from>
    <xdr:to>
      <xdr:col>4</xdr:col>
      <xdr:colOff>1</xdr:colOff>
      <xdr:row>99</xdr:row>
      <xdr:rowOff>123825</xdr:rowOff>
    </xdr:to>
    <xdr:sp macro="" textlink="">
      <xdr:nvSpPr>
        <xdr:cNvPr id="13" name="Oval 12"/>
        <xdr:cNvSpPr/>
      </xdr:nvSpPr>
      <xdr:spPr>
        <a:xfrm>
          <a:off x="2047875" y="18449925"/>
          <a:ext cx="809626" cy="323850"/>
        </a:xfrm>
        <a:prstGeom prst="ellipse">
          <a:avLst/>
        </a:prstGeom>
      </xdr:spPr>
      <xdr:style>
        <a:lnRef idx="2">
          <a:schemeClr val="accent6"/>
        </a:lnRef>
        <a:fillRef idx="1">
          <a:schemeClr val="lt1"/>
        </a:fillRef>
        <a:effectRef idx="0">
          <a:schemeClr val="accent6"/>
        </a:effectRef>
        <a:fontRef idx="minor">
          <a:schemeClr val="dk1"/>
        </a:fontRef>
      </xdr:style>
      <xdr:txBody>
        <a:bodyPr vertOverflow="clip" rtlCol="0" anchor="ctr"/>
        <a:lstStyle/>
        <a:p>
          <a:pPr algn="ctr"/>
          <a:r>
            <a:rPr lang="en-US" sz="800"/>
            <a:t>$386</a:t>
          </a:r>
        </a:p>
      </xdr:txBody>
    </xdr:sp>
    <xdr:clientData/>
  </xdr:twoCellAnchor>
  <xdr:twoCellAnchor>
    <xdr:from>
      <xdr:col>1</xdr:col>
      <xdr:colOff>95250</xdr:colOff>
      <xdr:row>100</xdr:row>
      <xdr:rowOff>9525</xdr:rowOff>
    </xdr:from>
    <xdr:to>
      <xdr:col>1</xdr:col>
      <xdr:colOff>285750</xdr:colOff>
      <xdr:row>100</xdr:row>
      <xdr:rowOff>133350</xdr:rowOff>
    </xdr:to>
    <xdr:cxnSp macro="">
      <xdr:nvCxnSpPr>
        <xdr:cNvPr id="14" name="Straight Connector 13"/>
        <xdr:cNvCxnSpPr/>
      </xdr:nvCxnSpPr>
      <xdr:spPr>
        <a:xfrm flipV="1">
          <a:off x="714375" y="21583650"/>
          <a:ext cx="190500" cy="1238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133350</xdr:colOff>
      <xdr:row>100</xdr:row>
      <xdr:rowOff>76200</xdr:rowOff>
    </xdr:from>
    <xdr:to>
      <xdr:col>1</xdr:col>
      <xdr:colOff>323850</xdr:colOff>
      <xdr:row>101</xdr:row>
      <xdr:rowOff>9525</xdr:rowOff>
    </xdr:to>
    <xdr:cxnSp macro="">
      <xdr:nvCxnSpPr>
        <xdr:cNvPr id="15" name="Straight Connector 14"/>
        <xdr:cNvCxnSpPr/>
      </xdr:nvCxnSpPr>
      <xdr:spPr>
        <a:xfrm flipV="1">
          <a:off x="752475" y="21650325"/>
          <a:ext cx="190500" cy="1238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266699</xdr:colOff>
      <xdr:row>107</xdr:row>
      <xdr:rowOff>123825</xdr:rowOff>
    </xdr:from>
    <xdr:to>
      <xdr:col>4</xdr:col>
      <xdr:colOff>276224</xdr:colOff>
      <xdr:row>109</xdr:row>
      <xdr:rowOff>38100</xdr:rowOff>
    </xdr:to>
    <xdr:sp macro="" textlink="">
      <xdr:nvSpPr>
        <xdr:cNvPr id="41" name="Oval 40"/>
        <xdr:cNvSpPr/>
      </xdr:nvSpPr>
      <xdr:spPr>
        <a:xfrm>
          <a:off x="2400299" y="23641050"/>
          <a:ext cx="733425" cy="523875"/>
        </a:xfrm>
        <a:prstGeom prst="ellipse">
          <a:avLst/>
        </a:prstGeom>
      </xdr:spPr>
      <xdr:style>
        <a:lnRef idx="2">
          <a:schemeClr val="accent6"/>
        </a:lnRef>
        <a:fillRef idx="1">
          <a:schemeClr val="lt1"/>
        </a:fillRef>
        <a:effectRef idx="0">
          <a:schemeClr val="accent6"/>
        </a:effectRef>
        <a:fontRef idx="minor">
          <a:schemeClr val="dk1"/>
        </a:fontRef>
      </xdr:style>
      <xdr:txBody>
        <a:bodyPr vertOverflow="clip" rtlCol="0" anchor="ctr"/>
        <a:lstStyle/>
        <a:p>
          <a:pPr algn="ctr"/>
          <a:r>
            <a:rPr lang="en-US" sz="800"/>
            <a:t>$52,500</a:t>
          </a:r>
        </a:p>
        <a:p>
          <a:pPr algn="ctr"/>
          <a:endParaRPr lang="en-US" sz="1100"/>
        </a:p>
      </xdr:txBody>
    </xdr:sp>
    <xdr:clientData/>
  </xdr:twoCellAnchor>
  <xdr:twoCellAnchor>
    <xdr:from>
      <xdr:col>4</xdr:col>
      <xdr:colOff>723899</xdr:colOff>
      <xdr:row>107</xdr:row>
      <xdr:rowOff>180975</xdr:rowOff>
    </xdr:from>
    <xdr:to>
      <xdr:col>6</xdr:col>
      <xdr:colOff>38099</xdr:colOff>
      <xdr:row>109</xdr:row>
      <xdr:rowOff>123825</xdr:rowOff>
    </xdr:to>
    <xdr:sp macro="" textlink="">
      <xdr:nvSpPr>
        <xdr:cNvPr id="42" name="Oval 41"/>
        <xdr:cNvSpPr/>
      </xdr:nvSpPr>
      <xdr:spPr>
        <a:xfrm>
          <a:off x="3581399" y="23698200"/>
          <a:ext cx="752475" cy="552450"/>
        </a:xfrm>
        <a:prstGeom prst="ellipse">
          <a:avLst/>
        </a:prstGeom>
      </xdr:spPr>
      <xdr:style>
        <a:lnRef idx="2">
          <a:schemeClr val="accent6"/>
        </a:lnRef>
        <a:fillRef idx="1">
          <a:schemeClr val="lt1"/>
        </a:fillRef>
        <a:effectRef idx="0">
          <a:schemeClr val="accent6"/>
        </a:effectRef>
        <a:fontRef idx="minor">
          <a:schemeClr val="dk1"/>
        </a:fontRef>
      </xdr:style>
      <xdr:txBody>
        <a:bodyPr vertOverflow="clip" rtlCol="0" anchor="ctr"/>
        <a:lstStyle/>
        <a:p>
          <a:pPr algn="ctr"/>
          <a:r>
            <a:rPr lang="en-US" sz="700"/>
            <a:t>$175,000</a:t>
          </a:r>
        </a:p>
      </xdr:txBody>
    </xdr:sp>
    <xdr:clientData/>
  </xdr:twoCellAnchor>
  <xdr:twoCellAnchor>
    <xdr:from>
      <xdr:col>3</xdr:col>
      <xdr:colOff>161925</xdr:colOff>
      <xdr:row>107</xdr:row>
      <xdr:rowOff>195262</xdr:rowOff>
    </xdr:from>
    <xdr:to>
      <xdr:col>3</xdr:col>
      <xdr:colOff>219075</xdr:colOff>
      <xdr:row>108</xdr:row>
      <xdr:rowOff>80963</xdr:rowOff>
    </xdr:to>
    <xdr:cxnSp macro="">
      <xdr:nvCxnSpPr>
        <xdr:cNvPr id="43" name="Straight Connector 42"/>
        <xdr:cNvCxnSpPr/>
      </xdr:nvCxnSpPr>
      <xdr:spPr>
        <a:xfrm flipV="1">
          <a:off x="2295525" y="23712487"/>
          <a:ext cx="57150" cy="200026"/>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190500</xdr:colOff>
      <xdr:row>107</xdr:row>
      <xdr:rowOff>190501</xdr:rowOff>
    </xdr:from>
    <xdr:to>
      <xdr:col>3</xdr:col>
      <xdr:colOff>252413</xdr:colOff>
      <xdr:row>108</xdr:row>
      <xdr:rowOff>90488</xdr:rowOff>
    </xdr:to>
    <xdr:cxnSp macro="">
      <xdr:nvCxnSpPr>
        <xdr:cNvPr id="44" name="Straight Connector 43"/>
        <xdr:cNvCxnSpPr/>
      </xdr:nvCxnSpPr>
      <xdr:spPr>
        <a:xfrm flipV="1">
          <a:off x="2324100" y="23707726"/>
          <a:ext cx="61913" cy="21431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581024</xdr:colOff>
      <xdr:row>115</xdr:row>
      <xdr:rowOff>28575</xdr:rowOff>
    </xdr:from>
    <xdr:to>
      <xdr:col>4</xdr:col>
      <xdr:colOff>895350</xdr:colOff>
      <xdr:row>117</xdr:row>
      <xdr:rowOff>171450</xdr:rowOff>
    </xdr:to>
    <xdr:sp macro="" textlink="">
      <xdr:nvSpPr>
        <xdr:cNvPr id="45" name="Oval 44"/>
        <xdr:cNvSpPr/>
      </xdr:nvSpPr>
      <xdr:spPr>
        <a:xfrm>
          <a:off x="1200149" y="27974925"/>
          <a:ext cx="923926" cy="523875"/>
        </a:xfrm>
        <a:prstGeom prst="ellipse">
          <a:avLst/>
        </a:prstGeom>
      </xdr:spPr>
      <xdr:style>
        <a:lnRef idx="2">
          <a:schemeClr val="accent6"/>
        </a:lnRef>
        <a:fillRef idx="1">
          <a:schemeClr val="lt1"/>
        </a:fillRef>
        <a:effectRef idx="0">
          <a:schemeClr val="accent6"/>
        </a:effectRef>
        <a:fontRef idx="minor">
          <a:schemeClr val="dk1"/>
        </a:fontRef>
      </xdr:style>
      <xdr:txBody>
        <a:bodyPr vertOverflow="clip" rtlCol="0" anchor="ctr"/>
        <a:lstStyle/>
        <a:p>
          <a:pPr algn="ctr"/>
          <a:r>
            <a:rPr lang="en-US" sz="800"/>
            <a:t>$88,750</a:t>
          </a:r>
        </a:p>
        <a:p>
          <a:pPr algn="ctr"/>
          <a:endParaRPr lang="en-US" sz="1100"/>
        </a:p>
      </xdr:txBody>
    </xdr:sp>
    <xdr:clientData/>
  </xdr:twoCellAnchor>
  <xdr:twoCellAnchor>
    <xdr:from>
      <xdr:col>5</xdr:col>
      <xdr:colOff>533399</xdr:colOff>
      <xdr:row>111</xdr:row>
      <xdr:rowOff>123825</xdr:rowOff>
    </xdr:from>
    <xdr:to>
      <xdr:col>7</xdr:col>
      <xdr:colOff>9525</xdr:colOff>
      <xdr:row>114</xdr:row>
      <xdr:rowOff>66675</xdr:rowOff>
    </xdr:to>
    <xdr:sp macro="" textlink="">
      <xdr:nvSpPr>
        <xdr:cNvPr id="46" name="Oval 45"/>
        <xdr:cNvSpPr/>
      </xdr:nvSpPr>
      <xdr:spPr>
        <a:xfrm>
          <a:off x="4114799" y="24631650"/>
          <a:ext cx="800101" cy="523875"/>
        </a:xfrm>
        <a:prstGeom prst="ellipse">
          <a:avLst/>
        </a:prstGeom>
      </xdr:spPr>
      <xdr:style>
        <a:lnRef idx="2">
          <a:schemeClr val="accent6"/>
        </a:lnRef>
        <a:fillRef idx="1">
          <a:schemeClr val="lt1"/>
        </a:fillRef>
        <a:effectRef idx="0">
          <a:schemeClr val="accent6"/>
        </a:effectRef>
        <a:fontRef idx="minor">
          <a:schemeClr val="dk1"/>
        </a:fontRef>
      </xdr:style>
      <xdr:txBody>
        <a:bodyPr vertOverflow="clip" rtlCol="0" anchor="ctr"/>
        <a:lstStyle/>
        <a:p>
          <a:pPr algn="ctr"/>
          <a:r>
            <a:rPr lang="en-US" sz="800"/>
            <a:t>$97,500</a:t>
          </a:r>
          <a:endParaRPr lang="en-US" sz="1100"/>
        </a:p>
      </xdr:txBody>
    </xdr:sp>
    <xdr:clientData/>
  </xdr:twoCellAnchor>
  <xdr:twoCellAnchor>
    <xdr:from>
      <xdr:col>5</xdr:col>
      <xdr:colOff>609600</xdr:colOff>
      <xdr:row>114</xdr:row>
      <xdr:rowOff>142875</xdr:rowOff>
    </xdr:from>
    <xdr:to>
      <xdr:col>7</xdr:col>
      <xdr:colOff>28575</xdr:colOff>
      <xdr:row>117</xdr:row>
      <xdr:rowOff>95250</xdr:rowOff>
    </xdr:to>
    <xdr:sp macro="" textlink="">
      <xdr:nvSpPr>
        <xdr:cNvPr id="47" name="Oval 46"/>
        <xdr:cNvSpPr/>
      </xdr:nvSpPr>
      <xdr:spPr>
        <a:xfrm>
          <a:off x="4191000" y="25231725"/>
          <a:ext cx="742950" cy="523875"/>
        </a:xfrm>
        <a:prstGeom prst="ellipse">
          <a:avLst/>
        </a:prstGeom>
      </xdr:spPr>
      <xdr:style>
        <a:lnRef idx="2">
          <a:schemeClr val="accent6"/>
        </a:lnRef>
        <a:fillRef idx="1">
          <a:schemeClr val="lt1"/>
        </a:fillRef>
        <a:effectRef idx="0">
          <a:schemeClr val="accent6"/>
        </a:effectRef>
        <a:fontRef idx="minor">
          <a:schemeClr val="dk1"/>
        </a:fontRef>
      </xdr:style>
      <xdr:txBody>
        <a:bodyPr vertOverflow="clip" rtlCol="0" anchor="ctr"/>
        <a:lstStyle/>
        <a:p>
          <a:pPr algn="ctr"/>
          <a:r>
            <a:rPr lang="en-US" sz="800"/>
            <a:t>$10,000</a:t>
          </a:r>
        </a:p>
      </xdr:txBody>
    </xdr:sp>
    <xdr:clientData/>
  </xdr:twoCellAnchor>
  <xdr:twoCellAnchor>
    <xdr:from>
      <xdr:col>1</xdr:col>
      <xdr:colOff>295276</xdr:colOff>
      <xdr:row>111</xdr:row>
      <xdr:rowOff>180975</xdr:rowOff>
    </xdr:from>
    <xdr:to>
      <xdr:col>1</xdr:col>
      <xdr:colOff>447675</xdr:colOff>
      <xdr:row>113</xdr:row>
      <xdr:rowOff>0</xdr:rowOff>
    </xdr:to>
    <xdr:cxnSp macro="">
      <xdr:nvCxnSpPr>
        <xdr:cNvPr id="48" name="Straight Connector 47"/>
        <xdr:cNvCxnSpPr/>
      </xdr:nvCxnSpPr>
      <xdr:spPr>
        <a:xfrm flipH="1">
          <a:off x="914401" y="24688800"/>
          <a:ext cx="152399" cy="2095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209551</xdr:colOff>
      <xdr:row>111</xdr:row>
      <xdr:rowOff>161925</xdr:rowOff>
    </xdr:from>
    <xdr:to>
      <xdr:col>1</xdr:col>
      <xdr:colOff>361950</xdr:colOff>
      <xdr:row>112</xdr:row>
      <xdr:rowOff>180975</xdr:rowOff>
    </xdr:to>
    <xdr:cxnSp macro="">
      <xdr:nvCxnSpPr>
        <xdr:cNvPr id="49" name="Straight Connector 48"/>
        <xdr:cNvCxnSpPr/>
      </xdr:nvCxnSpPr>
      <xdr:spPr>
        <a:xfrm flipH="1">
          <a:off x="828676" y="24669750"/>
          <a:ext cx="152399" cy="2095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19049</xdr:colOff>
      <xdr:row>123</xdr:row>
      <xdr:rowOff>33338</xdr:rowOff>
    </xdr:from>
    <xdr:to>
      <xdr:col>1</xdr:col>
      <xdr:colOff>266700</xdr:colOff>
      <xdr:row>125</xdr:row>
      <xdr:rowOff>176213</xdr:rowOff>
    </xdr:to>
    <xdr:sp macro="" textlink="">
      <xdr:nvSpPr>
        <xdr:cNvPr id="64" name="Oval 63"/>
        <xdr:cNvSpPr/>
      </xdr:nvSpPr>
      <xdr:spPr>
        <a:xfrm>
          <a:off x="19049" y="26836688"/>
          <a:ext cx="866776" cy="523875"/>
        </a:xfrm>
        <a:prstGeom prst="ellipse">
          <a:avLst/>
        </a:prstGeom>
      </xdr:spPr>
      <xdr:style>
        <a:lnRef idx="2">
          <a:schemeClr val="accent6"/>
        </a:lnRef>
        <a:fillRef idx="1">
          <a:schemeClr val="lt1"/>
        </a:fillRef>
        <a:effectRef idx="0">
          <a:schemeClr val="accent6"/>
        </a:effectRef>
        <a:fontRef idx="minor">
          <a:schemeClr val="dk1"/>
        </a:fontRef>
      </xdr:style>
      <xdr:txBody>
        <a:bodyPr vertOverflow="clip" rtlCol="0" anchor="ctr"/>
        <a:lstStyle/>
        <a:p>
          <a:pPr algn="ctr"/>
          <a:r>
            <a:rPr lang="en-US" sz="800"/>
            <a:t>$80,500</a:t>
          </a:r>
        </a:p>
      </xdr:txBody>
    </xdr:sp>
    <xdr:clientData/>
  </xdr:twoCellAnchor>
  <xdr:twoCellAnchor>
    <xdr:from>
      <xdr:col>4</xdr:col>
      <xdr:colOff>681037</xdr:colOff>
      <xdr:row>119</xdr:row>
      <xdr:rowOff>38100</xdr:rowOff>
    </xdr:from>
    <xdr:to>
      <xdr:col>6</xdr:col>
      <xdr:colOff>71437</xdr:colOff>
      <xdr:row>121</xdr:row>
      <xdr:rowOff>180975</xdr:rowOff>
    </xdr:to>
    <xdr:sp macro="" textlink="">
      <xdr:nvSpPr>
        <xdr:cNvPr id="65" name="Oval 64"/>
        <xdr:cNvSpPr/>
      </xdr:nvSpPr>
      <xdr:spPr>
        <a:xfrm>
          <a:off x="3538537" y="26079450"/>
          <a:ext cx="828675" cy="523875"/>
        </a:xfrm>
        <a:prstGeom prst="ellipse">
          <a:avLst/>
        </a:prstGeom>
      </xdr:spPr>
      <xdr:style>
        <a:lnRef idx="2">
          <a:schemeClr val="accent6"/>
        </a:lnRef>
        <a:fillRef idx="1">
          <a:schemeClr val="lt1"/>
        </a:fillRef>
        <a:effectRef idx="0">
          <a:schemeClr val="accent6"/>
        </a:effectRef>
        <a:fontRef idx="minor">
          <a:schemeClr val="dk1"/>
        </a:fontRef>
      </xdr:style>
      <xdr:txBody>
        <a:bodyPr vertOverflow="clip" rtlCol="0" anchor="ctr"/>
        <a:lstStyle/>
        <a:p>
          <a:pPr algn="ctr"/>
          <a:r>
            <a:rPr lang="en-US" sz="800"/>
            <a:t>$175,000</a:t>
          </a:r>
        </a:p>
      </xdr:txBody>
    </xdr:sp>
    <xdr:clientData/>
  </xdr:twoCellAnchor>
  <xdr:twoCellAnchor>
    <xdr:from>
      <xdr:col>3</xdr:col>
      <xdr:colOff>404813</xdr:colOff>
      <xdr:row>120</xdr:row>
      <xdr:rowOff>80962</xdr:rowOff>
    </xdr:from>
    <xdr:to>
      <xdr:col>3</xdr:col>
      <xdr:colOff>471488</xdr:colOff>
      <xdr:row>121</xdr:row>
      <xdr:rowOff>52388</xdr:rowOff>
    </xdr:to>
    <xdr:cxnSp macro="">
      <xdr:nvCxnSpPr>
        <xdr:cNvPr id="70" name="Straight Connector 69"/>
        <xdr:cNvCxnSpPr/>
      </xdr:nvCxnSpPr>
      <xdr:spPr>
        <a:xfrm flipH="1" flipV="1">
          <a:off x="2538413" y="26312812"/>
          <a:ext cx="66675" cy="161926"/>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438151</xdr:colOff>
      <xdr:row>120</xdr:row>
      <xdr:rowOff>76201</xdr:rowOff>
    </xdr:from>
    <xdr:to>
      <xdr:col>3</xdr:col>
      <xdr:colOff>504825</xdr:colOff>
      <xdr:row>121</xdr:row>
      <xdr:rowOff>52388</xdr:rowOff>
    </xdr:to>
    <xdr:cxnSp macro="">
      <xdr:nvCxnSpPr>
        <xdr:cNvPr id="71" name="Straight Connector 70"/>
        <xdr:cNvCxnSpPr/>
      </xdr:nvCxnSpPr>
      <xdr:spPr>
        <a:xfrm flipH="1" flipV="1">
          <a:off x="2571751" y="26308051"/>
          <a:ext cx="66674" cy="16668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357188</xdr:colOff>
      <xdr:row>127</xdr:row>
      <xdr:rowOff>114300</xdr:rowOff>
    </xdr:from>
    <xdr:to>
      <xdr:col>3</xdr:col>
      <xdr:colOff>376239</xdr:colOff>
      <xdr:row>128</xdr:row>
      <xdr:rowOff>95250</xdr:rowOff>
    </xdr:to>
    <xdr:cxnSp macro="">
      <xdr:nvCxnSpPr>
        <xdr:cNvPr id="77" name="Straight Connector 76"/>
        <xdr:cNvCxnSpPr/>
      </xdr:nvCxnSpPr>
      <xdr:spPr>
        <a:xfrm flipV="1">
          <a:off x="2490788" y="27679650"/>
          <a:ext cx="19051" cy="1714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390525</xdr:colOff>
      <xdr:row>127</xdr:row>
      <xdr:rowOff>109539</xdr:rowOff>
    </xdr:from>
    <xdr:to>
      <xdr:col>3</xdr:col>
      <xdr:colOff>409576</xdr:colOff>
      <xdr:row>128</xdr:row>
      <xdr:rowOff>90487</xdr:rowOff>
    </xdr:to>
    <xdr:cxnSp macro="">
      <xdr:nvCxnSpPr>
        <xdr:cNvPr id="78" name="Straight Connector 77"/>
        <xdr:cNvCxnSpPr/>
      </xdr:nvCxnSpPr>
      <xdr:spPr>
        <a:xfrm flipV="1">
          <a:off x="2524125" y="27674889"/>
          <a:ext cx="19051" cy="17144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609600</xdr:colOff>
      <xdr:row>139</xdr:row>
      <xdr:rowOff>9526</xdr:rowOff>
    </xdr:from>
    <xdr:to>
      <xdr:col>2</xdr:col>
      <xdr:colOff>76200</xdr:colOff>
      <xdr:row>140</xdr:row>
      <xdr:rowOff>95250</xdr:rowOff>
    </xdr:to>
    <xdr:cxnSp macro="">
      <xdr:nvCxnSpPr>
        <xdr:cNvPr id="87" name="Straight Connector 86"/>
        <xdr:cNvCxnSpPr/>
      </xdr:nvCxnSpPr>
      <xdr:spPr>
        <a:xfrm flipV="1">
          <a:off x="609600" y="30499051"/>
          <a:ext cx="695325" cy="276224"/>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19050</xdr:colOff>
      <xdr:row>142</xdr:row>
      <xdr:rowOff>0</xdr:rowOff>
    </xdr:from>
    <xdr:to>
      <xdr:col>2</xdr:col>
      <xdr:colOff>95250</xdr:colOff>
      <xdr:row>143</xdr:row>
      <xdr:rowOff>76200</xdr:rowOff>
    </xdr:to>
    <xdr:cxnSp macro="">
      <xdr:nvCxnSpPr>
        <xdr:cNvPr id="89" name="Straight Connector 88"/>
        <xdr:cNvCxnSpPr/>
      </xdr:nvCxnSpPr>
      <xdr:spPr>
        <a:xfrm>
          <a:off x="638175" y="31061025"/>
          <a:ext cx="685800" cy="26670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15940</xdr:colOff>
      <xdr:row>137</xdr:row>
      <xdr:rowOff>85725</xdr:rowOff>
    </xdr:from>
    <xdr:to>
      <xdr:col>3</xdr:col>
      <xdr:colOff>581025</xdr:colOff>
      <xdr:row>138</xdr:row>
      <xdr:rowOff>133870</xdr:rowOff>
    </xdr:to>
    <xdr:cxnSp macro="">
      <xdr:nvCxnSpPr>
        <xdr:cNvPr id="91" name="Straight Connector 90"/>
        <xdr:cNvCxnSpPr/>
      </xdr:nvCxnSpPr>
      <xdr:spPr>
        <a:xfrm flipV="1">
          <a:off x="2149540" y="30194250"/>
          <a:ext cx="565085" cy="238645"/>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139</xdr:row>
      <xdr:rowOff>47625</xdr:rowOff>
    </xdr:from>
    <xdr:to>
      <xdr:col>3</xdr:col>
      <xdr:colOff>638175</xdr:colOff>
      <xdr:row>140</xdr:row>
      <xdr:rowOff>76200</xdr:rowOff>
    </xdr:to>
    <xdr:cxnSp macro="">
      <xdr:nvCxnSpPr>
        <xdr:cNvPr id="92" name="Straight Connector 91"/>
        <xdr:cNvCxnSpPr/>
      </xdr:nvCxnSpPr>
      <xdr:spPr>
        <a:xfrm>
          <a:off x="2133600" y="30537150"/>
          <a:ext cx="638175" cy="219075"/>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15940</xdr:colOff>
      <xdr:row>141</xdr:row>
      <xdr:rowOff>85725</xdr:rowOff>
    </xdr:from>
    <xdr:to>
      <xdr:col>3</xdr:col>
      <xdr:colOff>581025</xdr:colOff>
      <xdr:row>142</xdr:row>
      <xdr:rowOff>133870</xdr:rowOff>
    </xdr:to>
    <xdr:cxnSp macro="">
      <xdr:nvCxnSpPr>
        <xdr:cNvPr id="96" name="Straight Connector 95"/>
        <xdr:cNvCxnSpPr/>
      </xdr:nvCxnSpPr>
      <xdr:spPr>
        <a:xfrm flipV="1">
          <a:off x="2149540" y="30194250"/>
          <a:ext cx="565085" cy="238645"/>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143</xdr:row>
      <xdr:rowOff>47625</xdr:rowOff>
    </xdr:from>
    <xdr:to>
      <xdr:col>3</xdr:col>
      <xdr:colOff>638175</xdr:colOff>
      <xdr:row>144</xdr:row>
      <xdr:rowOff>76200</xdr:rowOff>
    </xdr:to>
    <xdr:cxnSp macro="">
      <xdr:nvCxnSpPr>
        <xdr:cNvPr id="97" name="Straight Connector 96"/>
        <xdr:cNvCxnSpPr/>
      </xdr:nvCxnSpPr>
      <xdr:spPr>
        <a:xfrm>
          <a:off x="2133600" y="30537150"/>
          <a:ext cx="638175" cy="219075"/>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414338</xdr:colOff>
      <xdr:row>139</xdr:row>
      <xdr:rowOff>4762</xdr:rowOff>
    </xdr:from>
    <xdr:to>
      <xdr:col>1</xdr:col>
      <xdr:colOff>481013</xdr:colOff>
      <xdr:row>139</xdr:row>
      <xdr:rowOff>166688</xdr:rowOff>
    </xdr:to>
    <xdr:cxnSp macro="">
      <xdr:nvCxnSpPr>
        <xdr:cNvPr id="98" name="Straight Connector 97"/>
        <xdr:cNvCxnSpPr/>
      </xdr:nvCxnSpPr>
      <xdr:spPr>
        <a:xfrm flipH="1" flipV="1">
          <a:off x="1033463" y="30494287"/>
          <a:ext cx="66675" cy="161926"/>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447676</xdr:colOff>
      <xdr:row>139</xdr:row>
      <xdr:rowOff>1</xdr:rowOff>
    </xdr:from>
    <xdr:to>
      <xdr:col>1</xdr:col>
      <xdr:colOff>514350</xdr:colOff>
      <xdr:row>139</xdr:row>
      <xdr:rowOff>166688</xdr:rowOff>
    </xdr:to>
    <xdr:cxnSp macro="">
      <xdr:nvCxnSpPr>
        <xdr:cNvPr id="99" name="Straight Connector 98"/>
        <xdr:cNvCxnSpPr/>
      </xdr:nvCxnSpPr>
      <xdr:spPr>
        <a:xfrm flipH="1" flipV="1">
          <a:off x="1066801" y="30489526"/>
          <a:ext cx="66674" cy="16668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606490</xdr:colOff>
      <xdr:row>155</xdr:row>
      <xdr:rowOff>47625</xdr:rowOff>
    </xdr:from>
    <xdr:to>
      <xdr:col>2</xdr:col>
      <xdr:colOff>9525</xdr:colOff>
      <xdr:row>157</xdr:row>
      <xdr:rowOff>48146</xdr:rowOff>
    </xdr:to>
    <xdr:cxnSp macro="">
      <xdr:nvCxnSpPr>
        <xdr:cNvPr id="111" name="Straight Connector 110"/>
        <xdr:cNvCxnSpPr/>
      </xdr:nvCxnSpPr>
      <xdr:spPr>
        <a:xfrm flipV="1">
          <a:off x="606490" y="33842325"/>
          <a:ext cx="631760" cy="381521"/>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581025</xdr:colOff>
      <xdr:row>159</xdr:row>
      <xdr:rowOff>4763</xdr:rowOff>
    </xdr:from>
    <xdr:to>
      <xdr:col>2</xdr:col>
      <xdr:colOff>23813</xdr:colOff>
      <xdr:row>162</xdr:row>
      <xdr:rowOff>114300</xdr:rowOff>
    </xdr:to>
    <xdr:cxnSp macro="">
      <xdr:nvCxnSpPr>
        <xdr:cNvPr id="114" name="Straight Connector 113"/>
        <xdr:cNvCxnSpPr>
          <a:endCxn id="116" idx="2"/>
        </xdr:cNvCxnSpPr>
      </xdr:nvCxnSpPr>
      <xdr:spPr>
        <a:xfrm>
          <a:off x="581025" y="34561463"/>
          <a:ext cx="671513" cy="681037"/>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23813</xdr:colOff>
      <xdr:row>161</xdr:row>
      <xdr:rowOff>42862</xdr:rowOff>
    </xdr:from>
    <xdr:to>
      <xdr:col>3</xdr:col>
      <xdr:colOff>42863</xdr:colOff>
      <xdr:row>163</xdr:row>
      <xdr:rowOff>185737</xdr:rowOff>
    </xdr:to>
    <xdr:sp macro="" textlink="">
      <xdr:nvSpPr>
        <xdr:cNvPr id="116" name="Oval 115"/>
        <xdr:cNvSpPr/>
      </xdr:nvSpPr>
      <xdr:spPr>
        <a:xfrm>
          <a:off x="1252538" y="34980562"/>
          <a:ext cx="923925" cy="52387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rtlCol="0" anchor="ctr"/>
        <a:lstStyle/>
        <a:p>
          <a:pPr algn="ctr"/>
          <a:endParaRPr lang="en-US" sz="800"/>
        </a:p>
      </xdr:txBody>
    </xdr:sp>
    <xdr:clientData/>
  </xdr:twoCellAnchor>
  <xdr:twoCellAnchor>
    <xdr:from>
      <xdr:col>2</xdr:col>
      <xdr:colOff>812432</xdr:colOff>
      <xdr:row>160</xdr:row>
      <xdr:rowOff>185738</xdr:rowOff>
    </xdr:from>
    <xdr:to>
      <xdr:col>3</xdr:col>
      <xdr:colOff>719138</xdr:colOff>
      <xdr:row>161</xdr:row>
      <xdr:rowOff>119582</xdr:rowOff>
    </xdr:to>
    <xdr:cxnSp macro="">
      <xdr:nvCxnSpPr>
        <xdr:cNvPr id="117" name="Straight Connector 116"/>
        <xdr:cNvCxnSpPr>
          <a:stCxn id="116" idx="7"/>
        </xdr:cNvCxnSpPr>
      </xdr:nvCxnSpPr>
      <xdr:spPr>
        <a:xfrm flipV="1">
          <a:off x="2041157" y="34932938"/>
          <a:ext cx="811581" cy="124344"/>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812432</xdr:colOff>
      <xdr:row>163</xdr:row>
      <xdr:rowOff>109017</xdr:rowOff>
    </xdr:from>
    <xdr:to>
      <xdr:col>4</xdr:col>
      <xdr:colOff>23813</xdr:colOff>
      <xdr:row>164</xdr:row>
      <xdr:rowOff>100012</xdr:rowOff>
    </xdr:to>
    <xdr:cxnSp macro="">
      <xdr:nvCxnSpPr>
        <xdr:cNvPr id="118" name="Straight Connector 117"/>
        <xdr:cNvCxnSpPr>
          <a:stCxn id="116" idx="5"/>
        </xdr:cNvCxnSpPr>
      </xdr:nvCxnSpPr>
      <xdr:spPr>
        <a:xfrm>
          <a:off x="2041157" y="35427717"/>
          <a:ext cx="840156" cy="181495"/>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9525</xdr:colOff>
      <xdr:row>137</xdr:row>
      <xdr:rowOff>123825</xdr:rowOff>
    </xdr:from>
    <xdr:to>
      <xdr:col>3</xdr:col>
      <xdr:colOff>19050</xdr:colOff>
      <xdr:row>140</xdr:row>
      <xdr:rowOff>76200</xdr:rowOff>
    </xdr:to>
    <xdr:sp macro="" textlink="">
      <xdr:nvSpPr>
        <xdr:cNvPr id="127" name="Oval 126"/>
        <xdr:cNvSpPr/>
      </xdr:nvSpPr>
      <xdr:spPr>
        <a:xfrm>
          <a:off x="1238250" y="30232350"/>
          <a:ext cx="914400" cy="52387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rtlCol="0" anchor="ctr"/>
        <a:lstStyle/>
        <a:p>
          <a:pPr algn="ctr"/>
          <a:endParaRPr lang="en-US" sz="800"/>
        </a:p>
      </xdr:txBody>
    </xdr:sp>
    <xdr:clientData/>
  </xdr:twoCellAnchor>
  <xdr:twoCellAnchor>
    <xdr:from>
      <xdr:col>2</xdr:col>
      <xdr:colOff>19050</xdr:colOff>
      <xdr:row>141</xdr:row>
      <xdr:rowOff>114300</xdr:rowOff>
    </xdr:from>
    <xdr:to>
      <xdr:col>3</xdr:col>
      <xdr:colOff>28575</xdr:colOff>
      <xdr:row>144</xdr:row>
      <xdr:rowOff>66675</xdr:rowOff>
    </xdr:to>
    <xdr:sp macro="" textlink="">
      <xdr:nvSpPr>
        <xdr:cNvPr id="129" name="Oval 128"/>
        <xdr:cNvSpPr/>
      </xdr:nvSpPr>
      <xdr:spPr>
        <a:xfrm>
          <a:off x="1247775" y="30984825"/>
          <a:ext cx="914400" cy="52387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rtlCol="0" anchor="ctr"/>
        <a:lstStyle/>
        <a:p>
          <a:pPr algn="ctr"/>
          <a:endParaRPr lang="en-US" sz="800"/>
        </a:p>
      </xdr:txBody>
    </xdr:sp>
    <xdr:clientData/>
  </xdr:twoCellAnchor>
  <xdr:twoCellAnchor>
    <xdr:from>
      <xdr:col>3</xdr:col>
      <xdr:colOff>28575</xdr:colOff>
      <xdr:row>153</xdr:row>
      <xdr:rowOff>9526</xdr:rowOff>
    </xdr:from>
    <xdr:to>
      <xdr:col>4</xdr:col>
      <xdr:colOff>76200</xdr:colOff>
      <xdr:row>154</xdr:row>
      <xdr:rowOff>38100</xdr:rowOff>
    </xdr:to>
    <xdr:cxnSp macro="">
      <xdr:nvCxnSpPr>
        <xdr:cNvPr id="141" name="Straight Connector 140"/>
        <xdr:cNvCxnSpPr/>
      </xdr:nvCxnSpPr>
      <xdr:spPr>
        <a:xfrm flipV="1">
          <a:off x="2162175" y="33423226"/>
          <a:ext cx="771525" cy="219074"/>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19050</xdr:colOff>
      <xdr:row>156</xdr:row>
      <xdr:rowOff>0</xdr:rowOff>
    </xdr:from>
    <xdr:to>
      <xdr:col>4</xdr:col>
      <xdr:colOff>95250</xdr:colOff>
      <xdr:row>157</xdr:row>
      <xdr:rowOff>76200</xdr:rowOff>
    </xdr:to>
    <xdr:cxnSp macro="">
      <xdr:nvCxnSpPr>
        <xdr:cNvPr id="142" name="Straight Connector 141"/>
        <xdr:cNvCxnSpPr/>
      </xdr:nvCxnSpPr>
      <xdr:spPr>
        <a:xfrm>
          <a:off x="638175" y="31061025"/>
          <a:ext cx="685800" cy="26670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15940</xdr:colOff>
      <xdr:row>152</xdr:row>
      <xdr:rowOff>38100</xdr:rowOff>
    </xdr:from>
    <xdr:to>
      <xdr:col>5</xdr:col>
      <xdr:colOff>671513</xdr:colOff>
      <xdr:row>152</xdr:row>
      <xdr:rowOff>133871</xdr:rowOff>
    </xdr:to>
    <xdr:cxnSp macro="">
      <xdr:nvCxnSpPr>
        <xdr:cNvPr id="143" name="Straight Connector 142"/>
        <xdr:cNvCxnSpPr/>
      </xdr:nvCxnSpPr>
      <xdr:spPr>
        <a:xfrm flipV="1">
          <a:off x="3597340" y="33261300"/>
          <a:ext cx="655573" cy="95771"/>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xdr:colOff>
      <xdr:row>152</xdr:row>
      <xdr:rowOff>171450</xdr:rowOff>
    </xdr:from>
    <xdr:to>
      <xdr:col>5</xdr:col>
      <xdr:colOff>647700</xdr:colOff>
      <xdr:row>154</xdr:row>
      <xdr:rowOff>9525</xdr:rowOff>
    </xdr:to>
    <xdr:cxnSp macro="">
      <xdr:nvCxnSpPr>
        <xdr:cNvPr id="144" name="Straight Connector 143"/>
        <xdr:cNvCxnSpPr/>
      </xdr:nvCxnSpPr>
      <xdr:spPr>
        <a:xfrm>
          <a:off x="3590925" y="33394650"/>
          <a:ext cx="638175" cy="219075"/>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92140</xdr:colOff>
      <xdr:row>155</xdr:row>
      <xdr:rowOff>109537</xdr:rowOff>
    </xdr:from>
    <xdr:to>
      <xdr:col>5</xdr:col>
      <xdr:colOff>657225</xdr:colOff>
      <xdr:row>156</xdr:row>
      <xdr:rowOff>157682</xdr:rowOff>
    </xdr:to>
    <xdr:cxnSp macro="">
      <xdr:nvCxnSpPr>
        <xdr:cNvPr id="145" name="Straight Connector 144"/>
        <xdr:cNvCxnSpPr/>
      </xdr:nvCxnSpPr>
      <xdr:spPr>
        <a:xfrm flipV="1">
          <a:off x="3673540" y="33904237"/>
          <a:ext cx="565085" cy="238645"/>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28575</xdr:colOff>
      <xdr:row>156</xdr:row>
      <xdr:rowOff>152400</xdr:rowOff>
    </xdr:from>
    <xdr:to>
      <xdr:col>5</xdr:col>
      <xdr:colOff>666750</xdr:colOff>
      <xdr:row>157</xdr:row>
      <xdr:rowOff>180975</xdr:rowOff>
    </xdr:to>
    <xdr:cxnSp macro="">
      <xdr:nvCxnSpPr>
        <xdr:cNvPr id="146" name="Straight Connector 145"/>
        <xdr:cNvCxnSpPr/>
      </xdr:nvCxnSpPr>
      <xdr:spPr>
        <a:xfrm>
          <a:off x="3609975" y="34137600"/>
          <a:ext cx="638175" cy="219075"/>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414338</xdr:colOff>
      <xdr:row>153</xdr:row>
      <xdr:rowOff>4762</xdr:rowOff>
    </xdr:from>
    <xdr:to>
      <xdr:col>3</xdr:col>
      <xdr:colOff>481013</xdr:colOff>
      <xdr:row>153</xdr:row>
      <xdr:rowOff>166688</xdr:rowOff>
    </xdr:to>
    <xdr:cxnSp macro="">
      <xdr:nvCxnSpPr>
        <xdr:cNvPr id="147" name="Straight Connector 146"/>
        <xdr:cNvCxnSpPr/>
      </xdr:nvCxnSpPr>
      <xdr:spPr>
        <a:xfrm flipH="1" flipV="1">
          <a:off x="1033463" y="30494287"/>
          <a:ext cx="66675" cy="161926"/>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447676</xdr:colOff>
      <xdr:row>153</xdr:row>
      <xdr:rowOff>1</xdr:rowOff>
    </xdr:from>
    <xdr:to>
      <xdr:col>3</xdr:col>
      <xdr:colOff>514350</xdr:colOff>
      <xdr:row>153</xdr:row>
      <xdr:rowOff>166688</xdr:rowOff>
    </xdr:to>
    <xdr:cxnSp macro="">
      <xdr:nvCxnSpPr>
        <xdr:cNvPr id="148" name="Straight Connector 147"/>
        <xdr:cNvCxnSpPr/>
      </xdr:nvCxnSpPr>
      <xdr:spPr>
        <a:xfrm flipH="1" flipV="1">
          <a:off x="1066801" y="30489526"/>
          <a:ext cx="66674" cy="16668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9525</xdr:colOff>
      <xdr:row>151</xdr:row>
      <xdr:rowOff>123825</xdr:rowOff>
    </xdr:from>
    <xdr:to>
      <xdr:col>5</xdr:col>
      <xdr:colOff>19050</xdr:colOff>
      <xdr:row>154</xdr:row>
      <xdr:rowOff>76200</xdr:rowOff>
    </xdr:to>
    <xdr:sp macro="" textlink="">
      <xdr:nvSpPr>
        <xdr:cNvPr id="150" name="Oval 149"/>
        <xdr:cNvSpPr/>
      </xdr:nvSpPr>
      <xdr:spPr>
        <a:xfrm>
          <a:off x="1238250" y="30232350"/>
          <a:ext cx="914400" cy="52387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rtlCol="0" anchor="ctr"/>
        <a:lstStyle/>
        <a:p>
          <a:pPr algn="ctr"/>
          <a:endParaRPr lang="en-US" sz="800"/>
        </a:p>
      </xdr:txBody>
    </xdr:sp>
    <xdr:clientData/>
  </xdr:twoCellAnchor>
  <xdr:twoCellAnchor>
    <xdr:from>
      <xdr:col>4</xdr:col>
      <xdr:colOff>19050</xdr:colOff>
      <xdr:row>155</xdr:row>
      <xdr:rowOff>114300</xdr:rowOff>
    </xdr:from>
    <xdr:to>
      <xdr:col>5</xdr:col>
      <xdr:colOff>28575</xdr:colOff>
      <xdr:row>158</xdr:row>
      <xdr:rowOff>66675</xdr:rowOff>
    </xdr:to>
    <xdr:sp macro="" textlink="">
      <xdr:nvSpPr>
        <xdr:cNvPr id="151" name="Oval 150"/>
        <xdr:cNvSpPr/>
      </xdr:nvSpPr>
      <xdr:spPr>
        <a:xfrm>
          <a:off x="1247775" y="30984825"/>
          <a:ext cx="914400" cy="52387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rtlCol="0" anchor="ctr"/>
        <a:lstStyle/>
        <a:p>
          <a:pPr algn="ctr"/>
          <a:endParaRPr lang="en-US" sz="800"/>
        </a:p>
      </xdr:txBody>
    </xdr:sp>
    <xdr:clientData/>
  </xdr:twoCellAnchor>
  <xdr:twoCellAnchor>
    <xdr:from>
      <xdr:col>5</xdr:col>
      <xdr:colOff>19051</xdr:colOff>
      <xdr:row>159</xdr:row>
      <xdr:rowOff>95251</xdr:rowOff>
    </xdr:from>
    <xdr:to>
      <xdr:col>6</xdr:col>
      <xdr:colOff>0</xdr:colOff>
      <xdr:row>160</xdr:row>
      <xdr:rowOff>128588</xdr:rowOff>
    </xdr:to>
    <xdr:cxnSp macro="">
      <xdr:nvCxnSpPr>
        <xdr:cNvPr id="184" name="Straight Connector 183"/>
        <xdr:cNvCxnSpPr/>
      </xdr:nvCxnSpPr>
      <xdr:spPr>
        <a:xfrm flipV="1">
          <a:off x="3600451" y="34651951"/>
          <a:ext cx="695324" cy="223837"/>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19051</xdr:colOff>
      <xdr:row>160</xdr:row>
      <xdr:rowOff>128588</xdr:rowOff>
    </xdr:from>
    <xdr:to>
      <xdr:col>6</xdr:col>
      <xdr:colOff>28575</xdr:colOff>
      <xdr:row>161</xdr:row>
      <xdr:rowOff>142875</xdr:rowOff>
    </xdr:to>
    <xdr:cxnSp macro="">
      <xdr:nvCxnSpPr>
        <xdr:cNvPr id="185" name="Straight Connector 184"/>
        <xdr:cNvCxnSpPr/>
      </xdr:nvCxnSpPr>
      <xdr:spPr>
        <a:xfrm>
          <a:off x="3600451" y="34875788"/>
          <a:ext cx="723899" cy="204787"/>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9526</xdr:colOff>
      <xdr:row>163</xdr:row>
      <xdr:rowOff>95252</xdr:rowOff>
    </xdr:from>
    <xdr:to>
      <xdr:col>6</xdr:col>
      <xdr:colOff>0</xdr:colOff>
      <xdr:row>163</xdr:row>
      <xdr:rowOff>166689</xdr:rowOff>
    </xdr:to>
    <xdr:cxnSp macro="">
      <xdr:nvCxnSpPr>
        <xdr:cNvPr id="193" name="Straight Connector 192"/>
        <xdr:cNvCxnSpPr/>
      </xdr:nvCxnSpPr>
      <xdr:spPr>
        <a:xfrm flipV="1">
          <a:off x="3590926" y="35413952"/>
          <a:ext cx="704849" cy="71437"/>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19051</xdr:colOff>
      <xdr:row>163</xdr:row>
      <xdr:rowOff>157163</xdr:rowOff>
    </xdr:from>
    <xdr:to>
      <xdr:col>6</xdr:col>
      <xdr:colOff>9525</xdr:colOff>
      <xdr:row>165</xdr:row>
      <xdr:rowOff>85729</xdr:rowOff>
    </xdr:to>
    <xdr:cxnSp macro="">
      <xdr:nvCxnSpPr>
        <xdr:cNvPr id="194" name="Straight Connector 193"/>
        <xdr:cNvCxnSpPr/>
      </xdr:nvCxnSpPr>
      <xdr:spPr>
        <a:xfrm>
          <a:off x="3600451" y="35475863"/>
          <a:ext cx="704849" cy="309566"/>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38101</xdr:colOff>
      <xdr:row>158</xdr:row>
      <xdr:rowOff>76201</xdr:rowOff>
    </xdr:from>
    <xdr:to>
      <xdr:col>8</xdr:col>
      <xdr:colOff>0</xdr:colOff>
      <xdr:row>159</xdr:row>
      <xdr:rowOff>109539</xdr:rowOff>
    </xdr:to>
    <xdr:cxnSp macro="">
      <xdr:nvCxnSpPr>
        <xdr:cNvPr id="200" name="Straight Connector 199"/>
        <xdr:cNvCxnSpPr/>
      </xdr:nvCxnSpPr>
      <xdr:spPr>
        <a:xfrm flipV="1">
          <a:off x="4943476" y="34442401"/>
          <a:ext cx="695324" cy="223838"/>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38101</xdr:colOff>
      <xdr:row>159</xdr:row>
      <xdr:rowOff>109538</xdr:rowOff>
    </xdr:from>
    <xdr:to>
      <xdr:col>8</xdr:col>
      <xdr:colOff>9525</xdr:colOff>
      <xdr:row>159</xdr:row>
      <xdr:rowOff>114300</xdr:rowOff>
    </xdr:to>
    <xdr:cxnSp macro="">
      <xdr:nvCxnSpPr>
        <xdr:cNvPr id="201" name="Straight Connector 200"/>
        <xdr:cNvCxnSpPr/>
      </xdr:nvCxnSpPr>
      <xdr:spPr>
        <a:xfrm>
          <a:off x="4943476" y="34666238"/>
          <a:ext cx="704849" cy="4762"/>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38101</xdr:colOff>
      <xdr:row>160</xdr:row>
      <xdr:rowOff>57151</xdr:rowOff>
    </xdr:from>
    <xdr:to>
      <xdr:col>8</xdr:col>
      <xdr:colOff>0</xdr:colOff>
      <xdr:row>161</xdr:row>
      <xdr:rowOff>90489</xdr:rowOff>
    </xdr:to>
    <xdr:cxnSp macro="">
      <xdr:nvCxnSpPr>
        <xdr:cNvPr id="204" name="Straight Connector 203"/>
        <xdr:cNvCxnSpPr/>
      </xdr:nvCxnSpPr>
      <xdr:spPr>
        <a:xfrm flipV="1">
          <a:off x="4943476" y="34804351"/>
          <a:ext cx="695324" cy="223838"/>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38101</xdr:colOff>
      <xdr:row>161</xdr:row>
      <xdr:rowOff>90488</xdr:rowOff>
    </xdr:from>
    <xdr:to>
      <xdr:col>8</xdr:col>
      <xdr:colOff>9525</xdr:colOff>
      <xdr:row>161</xdr:row>
      <xdr:rowOff>95250</xdr:rowOff>
    </xdr:to>
    <xdr:cxnSp macro="">
      <xdr:nvCxnSpPr>
        <xdr:cNvPr id="205" name="Straight Connector 204"/>
        <xdr:cNvCxnSpPr/>
      </xdr:nvCxnSpPr>
      <xdr:spPr>
        <a:xfrm>
          <a:off x="4943476" y="35028188"/>
          <a:ext cx="704849" cy="4762"/>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19051</xdr:colOff>
      <xdr:row>162</xdr:row>
      <xdr:rowOff>66676</xdr:rowOff>
    </xdr:from>
    <xdr:to>
      <xdr:col>7</xdr:col>
      <xdr:colOff>714375</xdr:colOff>
      <xdr:row>163</xdr:row>
      <xdr:rowOff>100014</xdr:rowOff>
    </xdr:to>
    <xdr:cxnSp macro="">
      <xdr:nvCxnSpPr>
        <xdr:cNvPr id="206" name="Straight Connector 205"/>
        <xdr:cNvCxnSpPr/>
      </xdr:nvCxnSpPr>
      <xdr:spPr>
        <a:xfrm flipV="1">
          <a:off x="4924426" y="35194876"/>
          <a:ext cx="695324" cy="223838"/>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19051</xdr:colOff>
      <xdr:row>163</xdr:row>
      <xdr:rowOff>100013</xdr:rowOff>
    </xdr:from>
    <xdr:to>
      <xdr:col>7</xdr:col>
      <xdr:colOff>723900</xdr:colOff>
      <xdr:row>163</xdr:row>
      <xdr:rowOff>104775</xdr:rowOff>
    </xdr:to>
    <xdr:cxnSp macro="">
      <xdr:nvCxnSpPr>
        <xdr:cNvPr id="207" name="Straight Connector 206"/>
        <xdr:cNvCxnSpPr/>
      </xdr:nvCxnSpPr>
      <xdr:spPr>
        <a:xfrm>
          <a:off x="4924426" y="35418713"/>
          <a:ext cx="704849" cy="4762"/>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38101</xdr:colOff>
      <xdr:row>164</xdr:row>
      <xdr:rowOff>66676</xdr:rowOff>
    </xdr:from>
    <xdr:to>
      <xdr:col>8</xdr:col>
      <xdr:colOff>0</xdr:colOff>
      <xdr:row>165</xdr:row>
      <xdr:rowOff>100014</xdr:rowOff>
    </xdr:to>
    <xdr:cxnSp macro="">
      <xdr:nvCxnSpPr>
        <xdr:cNvPr id="210" name="Straight Connector 209"/>
        <xdr:cNvCxnSpPr/>
      </xdr:nvCxnSpPr>
      <xdr:spPr>
        <a:xfrm flipV="1">
          <a:off x="4943476" y="35575876"/>
          <a:ext cx="695324" cy="223838"/>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38101</xdr:colOff>
      <xdr:row>165</xdr:row>
      <xdr:rowOff>90488</xdr:rowOff>
    </xdr:from>
    <xdr:to>
      <xdr:col>8</xdr:col>
      <xdr:colOff>9525</xdr:colOff>
      <xdr:row>165</xdr:row>
      <xdr:rowOff>95250</xdr:rowOff>
    </xdr:to>
    <xdr:cxnSp macro="">
      <xdr:nvCxnSpPr>
        <xdr:cNvPr id="214" name="Straight Connector 213"/>
        <xdr:cNvCxnSpPr/>
      </xdr:nvCxnSpPr>
      <xdr:spPr>
        <a:xfrm>
          <a:off x="4943476" y="35028188"/>
          <a:ext cx="704849" cy="4762"/>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228600</xdr:colOff>
      <xdr:row>155</xdr:row>
      <xdr:rowOff>176212</xdr:rowOff>
    </xdr:from>
    <xdr:to>
      <xdr:col>1</xdr:col>
      <xdr:colOff>295275</xdr:colOff>
      <xdr:row>156</xdr:row>
      <xdr:rowOff>147638</xdr:rowOff>
    </xdr:to>
    <xdr:cxnSp macro="">
      <xdr:nvCxnSpPr>
        <xdr:cNvPr id="217" name="Straight Connector 216"/>
        <xdr:cNvCxnSpPr/>
      </xdr:nvCxnSpPr>
      <xdr:spPr>
        <a:xfrm flipH="1" flipV="1">
          <a:off x="847725" y="33970912"/>
          <a:ext cx="66675" cy="161926"/>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261938</xdr:colOff>
      <xdr:row>155</xdr:row>
      <xdr:rowOff>171451</xdr:rowOff>
    </xdr:from>
    <xdr:to>
      <xdr:col>1</xdr:col>
      <xdr:colOff>328612</xdr:colOff>
      <xdr:row>156</xdr:row>
      <xdr:rowOff>147638</xdr:rowOff>
    </xdr:to>
    <xdr:cxnSp macro="">
      <xdr:nvCxnSpPr>
        <xdr:cNvPr id="218" name="Straight Connector 217"/>
        <xdr:cNvCxnSpPr/>
      </xdr:nvCxnSpPr>
      <xdr:spPr>
        <a:xfrm flipH="1" flipV="1">
          <a:off x="881063" y="33966151"/>
          <a:ext cx="66674" cy="16668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0</xdr:colOff>
      <xdr:row>159</xdr:row>
      <xdr:rowOff>128587</xdr:rowOff>
    </xdr:from>
    <xdr:to>
      <xdr:col>5</xdr:col>
      <xdr:colOff>38100</xdr:colOff>
      <xdr:row>162</xdr:row>
      <xdr:rowOff>80962</xdr:rowOff>
    </xdr:to>
    <xdr:sp macro="" textlink="">
      <xdr:nvSpPr>
        <xdr:cNvPr id="262" name="Oval 261"/>
        <xdr:cNvSpPr/>
      </xdr:nvSpPr>
      <xdr:spPr>
        <a:xfrm>
          <a:off x="2857500" y="34685287"/>
          <a:ext cx="762000" cy="52387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rtlCol="0" anchor="ctr"/>
        <a:lstStyle/>
        <a:p>
          <a:pPr algn="ctr"/>
          <a:endParaRPr lang="en-US" sz="800"/>
        </a:p>
      </xdr:txBody>
    </xdr:sp>
    <xdr:clientData/>
  </xdr:twoCellAnchor>
  <xdr:twoCellAnchor>
    <xdr:from>
      <xdr:col>3</xdr:col>
      <xdr:colOff>690563</xdr:colOff>
      <xdr:row>162</xdr:row>
      <xdr:rowOff>157162</xdr:rowOff>
    </xdr:from>
    <xdr:to>
      <xdr:col>5</xdr:col>
      <xdr:colOff>57150</xdr:colOff>
      <xdr:row>165</xdr:row>
      <xdr:rowOff>109537</xdr:rowOff>
    </xdr:to>
    <xdr:sp macro="" textlink="">
      <xdr:nvSpPr>
        <xdr:cNvPr id="263" name="Oval 262"/>
        <xdr:cNvSpPr/>
      </xdr:nvSpPr>
      <xdr:spPr>
        <a:xfrm>
          <a:off x="2824163" y="35285362"/>
          <a:ext cx="814387" cy="52387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rtlCol="0" anchor="ctr"/>
        <a:lstStyle/>
        <a:p>
          <a:pPr algn="ctr"/>
          <a:endParaRPr lang="en-US" sz="800"/>
        </a:p>
      </xdr:txBody>
    </xdr:sp>
    <xdr:clientData/>
  </xdr:twoCellAnchor>
  <xdr:twoCellAnchor>
    <xdr:from>
      <xdr:col>7</xdr:col>
      <xdr:colOff>533400</xdr:colOff>
      <xdr:row>158</xdr:row>
      <xdr:rowOff>19049</xdr:rowOff>
    </xdr:from>
    <xdr:to>
      <xdr:col>7</xdr:col>
      <xdr:colOff>600075</xdr:colOff>
      <xdr:row>158</xdr:row>
      <xdr:rowOff>180975</xdr:rowOff>
    </xdr:to>
    <xdr:cxnSp macro="">
      <xdr:nvCxnSpPr>
        <xdr:cNvPr id="272" name="Straight Connector 271"/>
        <xdr:cNvCxnSpPr/>
      </xdr:nvCxnSpPr>
      <xdr:spPr>
        <a:xfrm flipH="1" flipV="1">
          <a:off x="5438775" y="34385249"/>
          <a:ext cx="66675" cy="161926"/>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566738</xdr:colOff>
      <xdr:row>158</xdr:row>
      <xdr:rowOff>14288</xdr:rowOff>
    </xdr:from>
    <xdr:to>
      <xdr:col>7</xdr:col>
      <xdr:colOff>633412</xdr:colOff>
      <xdr:row>158</xdr:row>
      <xdr:rowOff>180975</xdr:rowOff>
    </xdr:to>
    <xdr:cxnSp macro="">
      <xdr:nvCxnSpPr>
        <xdr:cNvPr id="273" name="Straight Connector 272"/>
        <xdr:cNvCxnSpPr/>
      </xdr:nvCxnSpPr>
      <xdr:spPr>
        <a:xfrm flipH="1" flipV="1">
          <a:off x="5472113" y="34380488"/>
          <a:ext cx="66674" cy="16668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438150</xdr:colOff>
      <xdr:row>161</xdr:row>
      <xdr:rowOff>19049</xdr:rowOff>
    </xdr:from>
    <xdr:to>
      <xdr:col>7</xdr:col>
      <xdr:colOff>504825</xdr:colOff>
      <xdr:row>161</xdr:row>
      <xdr:rowOff>180975</xdr:rowOff>
    </xdr:to>
    <xdr:cxnSp macro="">
      <xdr:nvCxnSpPr>
        <xdr:cNvPr id="274" name="Straight Connector 273"/>
        <xdr:cNvCxnSpPr/>
      </xdr:nvCxnSpPr>
      <xdr:spPr>
        <a:xfrm flipH="1" flipV="1">
          <a:off x="5343525" y="34956749"/>
          <a:ext cx="66675" cy="161926"/>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471488</xdr:colOff>
      <xdr:row>161</xdr:row>
      <xdr:rowOff>14288</xdr:rowOff>
    </xdr:from>
    <xdr:to>
      <xdr:col>7</xdr:col>
      <xdr:colOff>538162</xdr:colOff>
      <xdr:row>161</xdr:row>
      <xdr:rowOff>180975</xdr:rowOff>
    </xdr:to>
    <xdr:cxnSp macro="">
      <xdr:nvCxnSpPr>
        <xdr:cNvPr id="275" name="Straight Connector 274"/>
        <xdr:cNvCxnSpPr/>
      </xdr:nvCxnSpPr>
      <xdr:spPr>
        <a:xfrm flipH="1" flipV="1">
          <a:off x="5376863" y="34951988"/>
          <a:ext cx="66674" cy="16668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447675</xdr:colOff>
      <xdr:row>162</xdr:row>
      <xdr:rowOff>57149</xdr:rowOff>
    </xdr:from>
    <xdr:to>
      <xdr:col>7</xdr:col>
      <xdr:colOff>514350</xdr:colOff>
      <xdr:row>163</xdr:row>
      <xdr:rowOff>28575</xdr:rowOff>
    </xdr:to>
    <xdr:cxnSp macro="">
      <xdr:nvCxnSpPr>
        <xdr:cNvPr id="278" name="Straight Connector 277"/>
        <xdr:cNvCxnSpPr/>
      </xdr:nvCxnSpPr>
      <xdr:spPr>
        <a:xfrm flipH="1" flipV="1">
          <a:off x="5353050" y="35185349"/>
          <a:ext cx="66675" cy="161926"/>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481013</xdr:colOff>
      <xdr:row>162</xdr:row>
      <xdr:rowOff>52388</xdr:rowOff>
    </xdr:from>
    <xdr:to>
      <xdr:col>7</xdr:col>
      <xdr:colOff>547687</xdr:colOff>
      <xdr:row>163</xdr:row>
      <xdr:rowOff>28575</xdr:rowOff>
    </xdr:to>
    <xdr:cxnSp macro="">
      <xdr:nvCxnSpPr>
        <xdr:cNvPr id="279" name="Straight Connector 278"/>
        <xdr:cNvCxnSpPr/>
      </xdr:nvCxnSpPr>
      <xdr:spPr>
        <a:xfrm flipH="1" flipV="1">
          <a:off x="5386388" y="35180588"/>
          <a:ext cx="66674" cy="16668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466725</xdr:colOff>
      <xdr:row>165</xdr:row>
      <xdr:rowOff>38099</xdr:rowOff>
    </xdr:from>
    <xdr:to>
      <xdr:col>7</xdr:col>
      <xdr:colOff>533400</xdr:colOff>
      <xdr:row>166</xdr:row>
      <xdr:rowOff>9525</xdr:rowOff>
    </xdr:to>
    <xdr:cxnSp macro="">
      <xdr:nvCxnSpPr>
        <xdr:cNvPr id="280" name="Straight Connector 279"/>
        <xdr:cNvCxnSpPr/>
      </xdr:nvCxnSpPr>
      <xdr:spPr>
        <a:xfrm flipH="1" flipV="1">
          <a:off x="5372100" y="35737799"/>
          <a:ext cx="66675" cy="161926"/>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500063</xdr:colOff>
      <xdr:row>165</xdr:row>
      <xdr:rowOff>33338</xdr:rowOff>
    </xdr:from>
    <xdr:to>
      <xdr:col>7</xdr:col>
      <xdr:colOff>566737</xdr:colOff>
      <xdr:row>166</xdr:row>
      <xdr:rowOff>9525</xdr:rowOff>
    </xdr:to>
    <xdr:cxnSp macro="">
      <xdr:nvCxnSpPr>
        <xdr:cNvPr id="281" name="Straight Connector 280"/>
        <xdr:cNvCxnSpPr/>
      </xdr:nvCxnSpPr>
      <xdr:spPr>
        <a:xfrm flipH="1" flipV="1">
          <a:off x="5405438" y="35733038"/>
          <a:ext cx="66674" cy="16668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K166"/>
  <sheetViews>
    <sheetView tabSelected="1" topLeftCell="A145" zoomScaleNormal="100" workbookViewId="0">
      <selection activeCell="L167" sqref="L167"/>
    </sheetView>
  </sheetViews>
  <sheetFormatPr defaultRowHeight="15"/>
  <cols>
    <col min="1" max="1" width="9.28515625" customWidth="1"/>
    <col min="3" max="3" width="13.5703125" bestFit="1" customWidth="1"/>
    <col min="4" max="4" width="10.85546875" bestFit="1" customWidth="1"/>
    <col min="5" max="5" width="10.85546875" customWidth="1"/>
    <col min="6" max="6" width="10.7109375" customWidth="1"/>
    <col min="8" max="8" width="11" customWidth="1"/>
    <col min="9" max="9" width="17.7109375" customWidth="1"/>
    <col min="11" max="11" width="9.140625" customWidth="1"/>
  </cols>
  <sheetData>
    <row r="1" spans="1:8">
      <c r="A1" t="s">
        <v>0</v>
      </c>
    </row>
    <row r="2" spans="1:8">
      <c r="A2" t="s">
        <v>1</v>
      </c>
    </row>
    <row r="3" spans="1:8">
      <c r="A3" s="14" t="s">
        <v>2</v>
      </c>
      <c r="B3" s="14"/>
      <c r="C3" s="9"/>
      <c r="D3" s="9"/>
      <c r="E3" s="9"/>
      <c r="F3" s="9"/>
      <c r="G3" s="9"/>
      <c r="H3" s="9"/>
    </row>
    <row r="4" spans="1:8" ht="81" customHeight="1">
      <c r="A4" s="56" t="s">
        <v>3</v>
      </c>
      <c r="B4" s="56"/>
      <c r="C4" s="56"/>
      <c r="D4" s="56"/>
      <c r="E4" s="56"/>
      <c r="F4" s="56"/>
      <c r="G4" s="56"/>
      <c r="H4" s="56"/>
    </row>
    <row r="5" spans="1:8">
      <c r="A5" s="9" t="s">
        <v>4</v>
      </c>
      <c r="B5" s="9"/>
      <c r="C5" s="9"/>
      <c r="D5" s="9"/>
      <c r="E5" s="9"/>
      <c r="F5" s="9"/>
      <c r="G5" s="9"/>
      <c r="H5" s="9"/>
    </row>
    <row r="6" spans="1:8">
      <c r="A6" s="57" t="s">
        <v>5</v>
      </c>
      <c r="B6" s="57"/>
      <c r="C6" s="10" t="s">
        <v>6</v>
      </c>
      <c r="D6" s="10" t="s">
        <v>7</v>
      </c>
      <c r="E6" s="10" t="s">
        <v>8</v>
      </c>
      <c r="F6" s="9"/>
      <c r="G6" s="9"/>
      <c r="H6" s="9"/>
    </row>
    <row r="7" spans="1:8" ht="29.25" customHeight="1">
      <c r="A7" s="58" t="s">
        <v>9</v>
      </c>
      <c r="B7" s="58"/>
      <c r="C7" s="11">
        <v>1100</v>
      </c>
      <c r="D7" s="11">
        <v>1100</v>
      </c>
      <c r="E7" s="11">
        <v>1100</v>
      </c>
      <c r="F7" s="9"/>
      <c r="G7" s="9"/>
      <c r="H7" s="9"/>
    </row>
    <row r="8" spans="1:8">
      <c r="A8" s="57" t="s">
        <v>10</v>
      </c>
      <c r="B8" s="57"/>
      <c r="C8" s="11">
        <v>1000</v>
      </c>
      <c r="D8" s="11">
        <v>1100</v>
      </c>
      <c r="E8" s="11">
        <v>1200</v>
      </c>
      <c r="F8" s="9"/>
      <c r="G8" s="9"/>
      <c r="H8" s="9"/>
    </row>
    <row r="9" spans="1:8">
      <c r="A9" s="57" t="s">
        <v>11</v>
      </c>
      <c r="B9" s="57"/>
      <c r="C9" s="11">
        <v>1600</v>
      </c>
      <c r="D9" s="11">
        <v>300</v>
      </c>
      <c r="E9" s="11">
        <v>1400</v>
      </c>
      <c r="F9" s="9"/>
      <c r="G9" s="9"/>
      <c r="H9" s="9"/>
    </row>
    <row r="10" spans="1:8">
      <c r="A10" s="6"/>
      <c r="B10" s="6"/>
      <c r="C10" s="7"/>
      <c r="D10" s="7"/>
      <c r="E10" s="7"/>
    </row>
    <row r="11" spans="1:8">
      <c r="A11" t="s">
        <v>12</v>
      </c>
    </row>
    <row r="12" spans="1:8">
      <c r="A12" s="50" t="s">
        <v>5</v>
      </c>
      <c r="B12" s="50"/>
      <c r="C12" s="4" t="s">
        <v>6</v>
      </c>
      <c r="D12" s="4" t="s">
        <v>7</v>
      </c>
      <c r="E12" s="4" t="s">
        <v>8</v>
      </c>
    </row>
    <row r="13" spans="1:8">
      <c r="A13" s="55" t="s">
        <v>9</v>
      </c>
      <c r="B13" s="55"/>
      <c r="C13" s="8">
        <v>1100</v>
      </c>
      <c r="D13" s="8">
        <v>1100</v>
      </c>
      <c r="E13" s="8">
        <v>1100</v>
      </c>
    </row>
    <row r="14" spans="1:8">
      <c r="A14" s="52" t="s">
        <v>10</v>
      </c>
      <c r="B14" s="52"/>
      <c r="C14" s="5">
        <v>1000</v>
      </c>
      <c r="D14" s="3">
        <v>1100</v>
      </c>
      <c r="E14" s="3">
        <v>1200</v>
      </c>
    </row>
    <row r="15" spans="1:8">
      <c r="A15" s="52" t="s">
        <v>11</v>
      </c>
      <c r="B15" s="52"/>
      <c r="C15" s="3">
        <v>1600</v>
      </c>
      <c r="D15" s="5">
        <v>300</v>
      </c>
      <c r="E15" s="3">
        <v>1400</v>
      </c>
    </row>
    <row r="16" spans="1:8">
      <c r="A16" t="s">
        <v>17</v>
      </c>
    </row>
    <row r="17" spans="1:5">
      <c r="A17" t="s">
        <v>13</v>
      </c>
    </row>
    <row r="19" spans="1:5">
      <c r="A19" t="s">
        <v>14</v>
      </c>
    </row>
    <row r="20" spans="1:5">
      <c r="A20" s="50" t="s">
        <v>5</v>
      </c>
      <c r="B20" s="50"/>
      <c r="C20" s="4" t="s">
        <v>6</v>
      </c>
      <c r="D20" s="4" t="s">
        <v>7</v>
      </c>
      <c r="E20" s="4" t="s">
        <v>8</v>
      </c>
    </row>
    <row r="21" spans="1:5">
      <c r="A21" s="51" t="s">
        <v>9</v>
      </c>
      <c r="B21" s="51"/>
      <c r="C21" s="5">
        <v>1100</v>
      </c>
      <c r="D21" s="5">
        <v>1100</v>
      </c>
      <c r="E21" s="5">
        <v>1100</v>
      </c>
    </row>
    <row r="22" spans="1:5">
      <c r="A22" s="52" t="s">
        <v>10</v>
      </c>
      <c r="B22" s="52"/>
      <c r="C22" s="3">
        <v>1000</v>
      </c>
      <c r="D22" s="3">
        <v>1100</v>
      </c>
      <c r="E22" s="5">
        <v>1200</v>
      </c>
    </row>
    <row r="23" spans="1:5">
      <c r="A23" s="53" t="s">
        <v>11</v>
      </c>
      <c r="B23" s="53"/>
      <c r="C23" s="8">
        <v>1600</v>
      </c>
      <c r="D23" s="3">
        <v>300</v>
      </c>
      <c r="E23" s="3">
        <v>1400</v>
      </c>
    </row>
    <row r="24" spans="1:5">
      <c r="A24" t="s">
        <v>16</v>
      </c>
    </row>
    <row r="25" spans="1:5">
      <c r="A25" t="s">
        <v>15</v>
      </c>
    </row>
    <row r="27" spans="1:5">
      <c r="A27" t="s">
        <v>18</v>
      </c>
    </row>
    <row r="28" spans="1:5">
      <c r="A28" s="54" t="s">
        <v>19</v>
      </c>
      <c r="B28" s="54"/>
      <c r="C28" s="4" t="s">
        <v>6</v>
      </c>
      <c r="D28" s="4" t="s">
        <v>7</v>
      </c>
      <c r="E28" s="4" t="s">
        <v>8</v>
      </c>
    </row>
    <row r="29" spans="1:5">
      <c r="A29" s="55" t="s">
        <v>9</v>
      </c>
      <c r="B29" s="55"/>
      <c r="C29" s="8">
        <v>500</v>
      </c>
      <c r="D29" s="3">
        <v>0</v>
      </c>
      <c r="E29" s="3">
        <v>300</v>
      </c>
    </row>
    <row r="30" spans="1:5">
      <c r="A30" s="52" t="s">
        <v>10</v>
      </c>
      <c r="B30" s="52"/>
      <c r="C30" s="5">
        <v>600</v>
      </c>
      <c r="D30" s="3">
        <v>0</v>
      </c>
      <c r="E30" s="3">
        <v>200</v>
      </c>
    </row>
    <row r="31" spans="1:5">
      <c r="A31" s="52" t="s">
        <v>11</v>
      </c>
      <c r="B31" s="52"/>
      <c r="C31" s="3">
        <v>0</v>
      </c>
      <c r="D31" s="5">
        <v>800</v>
      </c>
      <c r="E31" s="3">
        <v>0</v>
      </c>
    </row>
    <row r="32" spans="1:5">
      <c r="A32" t="s">
        <v>20</v>
      </c>
    </row>
    <row r="33" spans="1:8">
      <c r="A33" t="s">
        <v>21</v>
      </c>
    </row>
    <row r="35" spans="1:8">
      <c r="A35" t="s">
        <v>24</v>
      </c>
    </row>
    <row r="36" spans="1:8">
      <c r="A36" s="50" t="s">
        <v>5</v>
      </c>
      <c r="B36" s="50"/>
      <c r="C36" s="4" t="s">
        <v>6</v>
      </c>
      <c r="D36" s="4" t="s">
        <v>7</v>
      </c>
      <c r="E36" s="4" t="s">
        <v>8</v>
      </c>
      <c r="F36" s="50" t="s">
        <v>23</v>
      </c>
    </row>
    <row r="37" spans="1:8">
      <c r="A37" s="50" t="s">
        <v>22</v>
      </c>
      <c r="B37" s="50"/>
      <c r="C37" s="4">
        <f>1/3</f>
        <v>0.33333333333333331</v>
      </c>
      <c r="D37" s="4">
        <f>1/3</f>
        <v>0.33333333333333331</v>
      </c>
      <c r="E37" s="4">
        <f>1/3</f>
        <v>0.33333333333333331</v>
      </c>
      <c r="F37" s="50"/>
    </row>
    <row r="38" spans="1:8">
      <c r="A38" s="51" t="s">
        <v>9</v>
      </c>
      <c r="B38" s="51"/>
      <c r="C38" s="3">
        <v>1100</v>
      </c>
      <c r="D38" s="3">
        <v>1100</v>
      </c>
      <c r="E38" s="3">
        <v>1100</v>
      </c>
      <c r="F38" s="5">
        <f>C38*$C$37+D38*$D$37+E38*$E$37</f>
        <v>1100</v>
      </c>
    </row>
    <row r="39" spans="1:8">
      <c r="A39" s="52" t="s">
        <v>10</v>
      </c>
      <c r="B39" s="52"/>
      <c r="C39" s="3">
        <v>1000</v>
      </c>
      <c r="D39" s="3">
        <v>1100</v>
      </c>
      <c r="E39" s="3">
        <v>1200</v>
      </c>
      <c r="F39" s="5">
        <f t="shared" ref="F39:F40" si="0">C39*$C$37+D39*$D$37+E39*$E$37</f>
        <v>1100</v>
      </c>
      <c r="H39" s="2"/>
    </row>
    <row r="40" spans="1:8">
      <c r="A40" s="52" t="s">
        <v>11</v>
      </c>
      <c r="B40" s="52"/>
      <c r="C40" s="3">
        <v>1600</v>
      </c>
      <c r="D40" s="3">
        <v>300</v>
      </c>
      <c r="E40" s="3">
        <v>1400</v>
      </c>
      <c r="F40" s="5">
        <f t="shared" si="0"/>
        <v>1100</v>
      </c>
    </row>
    <row r="41" spans="1:8">
      <c r="A41" t="s">
        <v>25</v>
      </c>
    </row>
    <row r="42" spans="1:8">
      <c r="A42" t="s">
        <v>26</v>
      </c>
    </row>
    <row r="44" spans="1:8">
      <c r="A44" s="14" t="s">
        <v>27</v>
      </c>
      <c r="B44" s="14"/>
    </row>
    <row r="45" spans="1:8">
      <c r="A45" s="46" t="s">
        <v>28</v>
      </c>
      <c r="B45" s="47">
        <v>1</v>
      </c>
      <c r="C45" s="47"/>
      <c r="D45" s="49">
        <v>1000000</v>
      </c>
    </row>
    <row r="46" spans="1:8">
      <c r="A46" s="46"/>
      <c r="B46" s="9"/>
      <c r="C46" s="9"/>
      <c r="D46" s="49"/>
    </row>
    <row r="47" spans="1:8">
      <c r="A47" s="9"/>
      <c r="B47" s="9"/>
      <c r="C47" s="9"/>
      <c r="D47" s="9"/>
    </row>
    <row r="48" spans="1:8">
      <c r="A48" s="9"/>
      <c r="B48" s="9"/>
      <c r="C48" s="20">
        <v>0.5</v>
      </c>
      <c r="D48" s="44">
        <v>3000000</v>
      </c>
    </row>
    <row r="49" spans="1:7">
      <c r="A49" s="46" t="s">
        <v>29</v>
      </c>
      <c r="B49" s="21"/>
      <c r="C49" s="22"/>
      <c r="D49" s="45"/>
    </row>
    <row r="50" spans="1:7">
      <c r="A50" s="46"/>
      <c r="B50" s="9"/>
      <c r="C50" s="23">
        <v>0.5</v>
      </c>
      <c r="D50" s="44">
        <v>0</v>
      </c>
    </row>
    <row r="51" spans="1:7">
      <c r="A51" s="9"/>
      <c r="B51" s="9"/>
      <c r="C51" s="9"/>
      <c r="D51" s="45"/>
    </row>
    <row r="52" spans="1:7">
      <c r="A52" s="9"/>
      <c r="B52" s="9"/>
      <c r="C52" s="20">
        <v>0.1</v>
      </c>
      <c r="D52" s="44">
        <v>1000000</v>
      </c>
    </row>
    <row r="53" spans="1:7">
      <c r="A53" s="46" t="s">
        <v>30</v>
      </c>
      <c r="B53" s="21"/>
      <c r="C53" s="22"/>
      <c r="D53" s="45"/>
    </row>
    <row r="54" spans="1:7">
      <c r="A54" s="46"/>
      <c r="B54" s="9"/>
      <c r="C54" s="23">
        <v>0.9</v>
      </c>
      <c r="D54" s="44">
        <v>0</v>
      </c>
    </row>
    <row r="55" spans="1:7">
      <c r="A55" s="9"/>
      <c r="B55" s="9"/>
      <c r="C55" s="9"/>
      <c r="D55" s="45"/>
    </row>
    <row r="56" spans="1:7">
      <c r="A56" s="9"/>
      <c r="B56" s="9"/>
      <c r="C56" s="9"/>
      <c r="D56" s="24"/>
    </row>
    <row r="57" spans="1:7">
      <c r="A57" s="9"/>
      <c r="B57" s="9"/>
      <c r="C57" s="20">
        <v>0.05</v>
      </c>
      <c r="D57" s="44">
        <v>3000000</v>
      </c>
    </row>
    <row r="58" spans="1:7">
      <c r="A58" s="46" t="s">
        <v>31</v>
      </c>
      <c r="B58" s="21"/>
      <c r="C58" s="22"/>
      <c r="D58" s="45"/>
    </row>
    <row r="59" spans="1:7">
      <c r="A59" s="46"/>
      <c r="B59" s="9"/>
      <c r="C59" s="23">
        <v>0.95</v>
      </c>
      <c r="D59" s="48">
        <v>0</v>
      </c>
    </row>
    <row r="60" spans="1:7">
      <c r="A60" s="9"/>
      <c r="B60" s="25"/>
      <c r="C60" s="25"/>
      <c r="D60" s="48"/>
      <c r="G60" s="1"/>
    </row>
    <row r="61" spans="1:7">
      <c r="A61" s="30" t="s">
        <v>47</v>
      </c>
      <c r="B61" s="27"/>
      <c r="C61" s="27"/>
      <c r="D61" s="29"/>
      <c r="G61" s="1"/>
    </row>
    <row r="62" spans="1:7">
      <c r="A62" s="27" t="s">
        <v>46</v>
      </c>
      <c r="B62" s="27"/>
      <c r="C62" s="27"/>
      <c r="D62" s="28"/>
      <c r="E62" s="15"/>
      <c r="F62" s="15"/>
      <c r="G62" s="26"/>
    </row>
    <row r="63" spans="1:7">
      <c r="A63" s="27" t="s">
        <v>44</v>
      </c>
      <c r="B63" s="27"/>
      <c r="C63" s="27"/>
      <c r="D63" s="28"/>
      <c r="E63" s="15"/>
      <c r="F63" s="15"/>
      <c r="G63" s="26"/>
    </row>
    <row r="64" spans="1:7">
      <c r="A64" s="27" t="s">
        <v>45</v>
      </c>
      <c r="B64" s="27"/>
      <c r="C64" s="27"/>
      <c r="D64" s="28"/>
      <c r="E64" s="15"/>
      <c r="F64" s="15"/>
      <c r="G64" s="26"/>
    </row>
    <row r="65" spans="1:7">
      <c r="A65" s="14" t="s">
        <v>48</v>
      </c>
      <c r="B65" s="27"/>
      <c r="C65" s="27"/>
      <c r="D65" s="29"/>
      <c r="G65" s="1"/>
    </row>
    <row r="66" spans="1:7" ht="18">
      <c r="A66" s="15" t="s">
        <v>32</v>
      </c>
      <c r="B66" s="15"/>
      <c r="C66" s="15"/>
      <c r="D66" s="16"/>
    </row>
    <row r="67" spans="1:7" ht="18">
      <c r="A67" s="15" t="s">
        <v>33</v>
      </c>
      <c r="B67" s="15"/>
      <c r="C67" s="15"/>
      <c r="D67" s="16"/>
    </row>
    <row r="68" spans="1:7" ht="18">
      <c r="A68" s="15" t="s">
        <v>34</v>
      </c>
      <c r="B68" s="15"/>
      <c r="C68" s="15"/>
      <c r="D68" s="17"/>
      <c r="G68" s="1"/>
    </row>
    <row r="69" spans="1:7" ht="18">
      <c r="A69" s="15" t="s">
        <v>35</v>
      </c>
      <c r="B69" s="15"/>
      <c r="C69" s="15"/>
      <c r="D69" s="17"/>
      <c r="G69" s="1"/>
    </row>
    <row r="70" spans="1:7">
      <c r="A70" s="15"/>
      <c r="B70" s="15"/>
      <c r="C70" s="15"/>
      <c r="D70" s="17"/>
      <c r="G70" s="1"/>
    </row>
    <row r="71" spans="1:7">
      <c r="A71" s="15" t="s">
        <v>49</v>
      </c>
      <c r="B71" s="15"/>
      <c r="C71" s="15"/>
      <c r="D71" s="18"/>
    </row>
    <row r="72" spans="1:7">
      <c r="A72" s="15" t="s">
        <v>36</v>
      </c>
      <c r="B72" s="15"/>
      <c r="C72" s="15"/>
      <c r="D72" s="19"/>
    </row>
    <row r="73" spans="1:7">
      <c r="A73" s="15"/>
      <c r="B73" s="15"/>
      <c r="C73" s="15"/>
      <c r="D73" s="19"/>
    </row>
    <row r="74" spans="1:7" ht="18">
      <c r="A74" s="15" t="s">
        <v>37</v>
      </c>
    </row>
    <row r="75" spans="1:7" ht="18">
      <c r="A75" s="15" t="s">
        <v>38</v>
      </c>
    </row>
    <row r="76" spans="1:7" ht="18">
      <c r="A76" s="15" t="s">
        <v>39</v>
      </c>
    </row>
    <row r="77" spans="1:7" ht="18">
      <c r="A77" s="15" t="s">
        <v>40</v>
      </c>
    </row>
    <row r="78" spans="1:7">
      <c r="A78" s="15" t="s">
        <v>41</v>
      </c>
    </row>
    <row r="79" spans="1:7">
      <c r="A79" s="15" t="s">
        <v>42</v>
      </c>
    </row>
    <row r="80" spans="1:7" ht="18">
      <c r="A80" s="15" t="s">
        <v>43</v>
      </c>
    </row>
    <row r="81" spans="1:9">
      <c r="A81" s="15"/>
    </row>
    <row r="82" spans="1:9">
      <c r="A82" s="31" t="s">
        <v>50</v>
      </c>
      <c r="B82" s="14"/>
    </row>
    <row r="83" spans="1:9" ht="77.25" customHeight="1">
      <c r="A83" s="60" t="s">
        <v>51</v>
      </c>
      <c r="B83" s="60"/>
      <c r="C83" s="60"/>
      <c r="D83" s="60"/>
      <c r="E83" s="60"/>
      <c r="F83" s="60"/>
      <c r="G83" s="32"/>
    </row>
    <row r="84" spans="1:9" ht="24" customHeight="1">
      <c r="A84" s="60" t="s">
        <v>59</v>
      </c>
      <c r="B84" s="60"/>
      <c r="C84" s="60"/>
      <c r="D84" s="60"/>
      <c r="E84" s="60"/>
      <c r="F84" s="60"/>
      <c r="G84" s="32"/>
    </row>
    <row r="85" spans="1:9">
      <c r="A85" s="39">
        <v>52500</v>
      </c>
      <c r="B85" s="12" t="s">
        <v>54</v>
      </c>
    </row>
    <row r="86" spans="1:9">
      <c r="A86" s="39"/>
      <c r="C86" s="33" t="s">
        <v>55</v>
      </c>
      <c r="D86" s="13"/>
      <c r="E86" s="13" t="s">
        <v>56</v>
      </c>
      <c r="F86" s="37">
        <v>300000</v>
      </c>
      <c r="I86" s="37"/>
    </row>
    <row r="87" spans="1:9">
      <c r="B87" s="40" t="s">
        <v>52</v>
      </c>
      <c r="C87" s="41" t="s">
        <v>53</v>
      </c>
      <c r="D87" s="42">
        <v>0</v>
      </c>
      <c r="E87" s="42"/>
      <c r="F87" s="37"/>
      <c r="H87" s="38"/>
    </row>
    <row r="88" spans="1:9">
      <c r="B88" s="40"/>
      <c r="C88" s="41"/>
      <c r="D88" s="43"/>
      <c r="E88" s="43"/>
      <c r="F88" s="37">
        <v>50000</v>
      </c>
      <c r="H88" s="37"/>
    </row>
    <row r="89" spans="1:9">
      <c r="B89" s="40"/>
      <c r="E89" t="s">
        <v>57</v>
      </c>
    </row>
    <row r="90" spans="1:9">
      <c r="B90" s="40"/>
    </row>
    <row r="91" spans="1:9">
      <c r="B91" s="40"/>
      <c r="C91" s="37">
        <v>40000</v>
      </c>
    </row>
    <row r="92" spans="1:9">
      <c r="A92" t="s">
        <v>58</v>
      </c>
      <c r="B92" s="35"/>
      <c r="C92" s="37"/>
    </row>
    <row r="93" spans="1:9" ht="35.25" customHeight="1">
      <c r="A93" s="61" t="s">
        <v>60</v>
      </c>
      <c r="B93" s="61"/>
      <c r="C93" s="61"/>
      <c r="D93" s="61"/>
      <c r="E93" s="61"/>
      <c r="F93" s="61"/>
      <c r="G93" s="61"/>
    </row>
    <row r="94" spans="1:9" ht="15" customHeight="1">
      <c r="A94" s="62" t="s">
        <v>65</v>
      </c>
      <c r="B94" t="s">
        <v>61</v>
      </c>
      <c r="D94" s="65">
        <v>547.72</v>
      </c>
      <c r="E94" s="59"/>
      <c r="F94" s="59"/>
      <c r="G94" s="59"/>
    </row>
    <row r="95" spans="1:9" ht="15" customHeight="1">
      <c r="A95" s="62" t="s">
        <v>66</v>
      </c>
      <c r="B95" t="s">
        <v>67</v>
      </c>
      <c r="D95" s="65">
        <f>SQRT(50000)</f>
        <v>223.60679774997897</v>
      </c>
      <c r="E95" s="59"/>
      <c r="F95" s="59"/>
      <c r="G95" s="59"/>
    </row>
    <row r="96" spans="1:9" ht="15" customHeight="1">
      <c r="A96" s="62" t="s">
        <v>68</v>
      </c>
      <c r="B96" t="s">
        <v>69</v>
      </c>
      <c r="D96" s="65">
        <f>SQRT(0)</f>
        <v>0</v>
      </c>
      <c r="E96" s="59"/>
      <c r="F96" s="59"/>
      <c r="G96" s="59"/>
    </row>
    <row r="97" spans="1:11" ht="15" customHeight="1">
      <c r="A97" s="62" t="s">
        <v>70</v>
      </c>
      <c r="B97" t="s">
        <v>62</v>
      </c>
      <c r="D97" s="65">
        <f>SQRT(40000)</f>
        <v>200</v>
      </c>
      <c r="E97" s="59"/>
      <c r="F97" s="59"/>
      <c r="G97" s="59"/>
    </row>
    <row r="98" spans="1:11">
      <c r="A98" s="39">
        <v>200</v>
      </c>
      <c r="B98" s="12" t="s">
        <v>54</v>
      </c>
    </row>
    <row r="99" spans="1:11">
      <c r="A99" s="39"/>
      <c r="C99" s="33" t="s">
        <v>55</v>
      </c>
      <c r="D99" s="13"/>
      <c r="E99" s="13" t="s">
        <v>56</v>
      </c>
      <c r="F99" s="65">
        <f>SQRT(300000)</f>
        <v>547.72255750516615</v>
      </c>
      <c r="I99" s="37"/>
    </row>
    <row r="100" spans="1:11">
      <c r="B100" s="40" t="s">
        <v>52</v>
      </c>
      <c r="C100" s="41" t="s">
        <v>53</v>
      </c>
      <c r="D100" s="42">
        <v>0</v>
      </c>
      <c r="E100" s="42"/>
      <c r="F100" s="37"/>
      <c r="H100" s="38"/>
    </row>
    <row r="101" spans="1:11">
      <c r="B101" s="40"/>
      <c r="C101" s="41"/>
      <c r="D101" s="43"/>
      <c r="E101" s="43"/>
      <c r="F101" s="65">
        <f>SQRT(50000)</f>
        <v>223.60679774997897</v>
      </c>
      <c r="H101" s="37"/>
    </row>
    <row r="102" spans="1:11">
      <c r="B102" s="40"/>
      <c r="E102" t="s">
        <v>57</v>
      </c>
    </row>
    <row r="103" spans="1:11">
      <c r="B103" s="40"/>
    </row>
    <row r="104" spans="1:11">
      <c r="B104" s="40"/>
      <c r="C104" s="37">
        <f>SQRT(40000)</f>
        <v>200</v>
      </c>
    </row>
    <row r="105" spans="1:11" ht="31.5" customHeight="1">
      <c r="A105" s="63" t="s">
        <v>73</v>
      </c>
      <c r="B105" s="63"/>
      <c r="C105" s="63"/>
      <c r="D105" s="63"/>
      <c r="E105" s="63"/>
      <c r="F105" s="63"/>
      <c r="G105" s="63"/>
    </row>
    <row r="106" spans="1:11" ht="15" customHeight="1">
      <c r="A106" t="s">
        <v>48</v>
      </c>
      <c r="E106" s="59"/>
      <c r="F106" s="59"/>
      <c r="G106" s="59"/>
    </row>
    <row r="107" spans="1:11" ht="46.5" customHeight="1">
      <c r="A107" s="61" t="s">
        <v>63</v>
      </c>
      <c r="B107" s="61"/>
      <c r="C107" s="61"/>
      <c r="D107" s="61"/>
      <c r="E107" s="61"/>
      <c r="F107" s="61"/>
      <c r="G107" s="61"/>
    </row>
    <row r="108" spans="1:11" ht="24.75" customHeight="1">
      <c r="C108" s="39">
        <v>52500</v>
      </c>
      <c r="D108" s="12" t="s">
        <v>54</v>
      </c>
      <c r="I108" s="59"/>
    </row>
    <row r="109" spans="1:11" ht="23.25" customHeight="1">
      <c r="B109" s="69"/>
      <c r="C109" s="39"/>
      <c r="E109" s="33" t="s">
        <v>55</v>
      </c>
      <c r="F109" s="13"/>
      <c r="G109" s="13" t="s">
        <v>56</v>
      </c>
      <c r="H109" s="37">
        <v>300000</v>
      </c>
      <c r="I109" s="59"/>
    </row>
    <row r="110" spans="1:11">
      <c r="A110" s="39">
        <v>88750</v>
      </c>
      <c r="B110" t="s">
        <v>77</v>
      </c>
      <c r="C110" s="66"/>
      <c r="D110" s="40" t="s">
        <v>52</v>
      </c>
      <c r="E110" s="41" t="s">
        <v>53</v>
      </c>
      <c r="F110" s="70" t="s">
        <v>84</v>
      </c>
      <c r="G110" s="70"/>
      <c r="H110" s="37"/>
    </row>
    <row r="111" spans="1:11">
      <c r="A111" s="39"/>
      <c r="C111" s="66"/>
      <c r="D111" s="40"/>
      <c r="E111" s="41"/>
      <c r="F111" s="71"/>
      <c r="G111" s="71"/>
      <c r="H111" s="37">
        <v>50000</v>
      </c>
    </row>
    <row r="112" spans="1:11">
      <c r="B112" s="41" t="s">
        <v>64</v>
      </c>
      <c r="C112" s="41"/>
      <c r="D112" s="40"/>
      <c r="I112" t="s">
        <v>76</v>
      </c>
      <c r="K112" s="37">
        <f>((300000+50000)/2)-10000</f>
        <v>165000</v>
      </c>
    </row>
    <row r="113" spans="1:11" ht="15.75" customHeight="1">
      <c r="B113" s="41"/>
      <c r="C113" s="41"/>
      <c r="D113" s="40"/>
      <c r="H113" s="73" t="s">
        <v>74</v>
      </c>
    </row>
    <row r="114" spans="1:11">
      <c r="B114" s="41"/>
      <c r="C114" s="41"/>
      <c r="D114" s="40"/>
      <c r="E114" s="37">
        <v>40000</v>
      </c>
      <c r="H114" s="74" t="s">
        <v>75</v>
      </c>
      <c r="K114" s="37">
        <f>40000-10000</f>
        <v>30000</v>
      </c>
    </row>
    <row r="115" spans="1:11">
      <c r="B115" s="41"/>
      <c r="C115" s="41"/>
      <c r="F115" s="68" t="s">
        <v>71</v>
      </c>
    </row>
    <row r="116" spans="1:11">
      <c r="B116" s="41"/>
      <c r="C116" s="41"/>
      <c r="F116" s="68"/>
      <c r="H116" s="73" t="s">
        <v>74</v>
      </c>
      <c r="K116" s="76" t="s">
        <v>103</v>
      </c>
    </row>
    <row r="117" spans="1:11">
      <c r="B117" s="41"/>
      <c r="C117" s="41"/>
      <c r="F117" s="13" t="s">
        <v>72</v>
      </c>
      <c r="H117" s="74" t="s">
        <v>75</v>
      </c>
      <c r="K117" s="37">
        <f>40000-10000</f>
        <v>30000</v>
      </c>
    </row>
    <row r="118" spans="1:11">
      <c r="A118" s="77" t="s">
        <v>79</v>
      </c>
      <c r="C118" s="66"/>
      <c r="D118" s="64"/>
    </row>
    <row r="119" spans="1:11">
      <c r="A119" t="s">
        <v>78</v>
      </c>
    </row>
    <row r="120" spans="1:11">
      <c r="A120" s="9" t="s">
        <v>80</v>
      </c>
      <c r="B120" s="9"/>
      <c r="C120" s="9"/>
      <c r="G120" s="69"/>
      <c r="H120" t="s">
        <v>83</v>
      </c>
      <c r="I120" s="37">
        <v>300000</v>
      </c>
    </row>
    <row r="121" spans="1:11">
      <c r="D121" s="67"/>
      <c r="E121" t="s">
        <v>81</v>
      </c>
      <c r="G121" s="34"/>
      <c r="H121" t="s">
        <v>57</v>
      </c>
      <c r="I121" s="37">
        <v>50000</v>
      </c>
    </row>
    <row r="122" spans="1:11">
      <c r="C122" s="39">
        <v>175000</v>
      </c>
      <c r="D122" s="67"/>
    </row>
    <row r="123" spans="1:11">
      <c r="B123" s="72" t="s">
        <v>82</v>
      </c>
      <c r="C123" s="39"/>
      <c r="D123" s="41"/>
    </row>
    <row r="124" spans="1:11">
      <c r="D124" s="41"/>
      <c r="E124" t="s">
        <v>52</v>
      </c>
      <c r="F124" s="2">
        <v>40000</v>
      </c>
    </row>
    <row r="126" spans="1:11">
      <c r="D126" s="67"/>
      <c r="E126" t="s">
        <v>81</v>
      </c>
      <c r="F126" s="75">
        <v>0</v>
      </c>
    </row>
    <row r="127" spans="1:11">
      <c r="B127" s="36" t="s">
        <v>53</v>
      </c>
      <c r="C127" s="39">
        <v>40000</v>
      </c>
      <c r="D127" s="67"/>
    </row>
    <row r="128" spans="1:11">
      <c r="C128" s="39"/>
      <c r="D128" s="41"/>
    </row>
    <row r="129" spans="1:7">
      <c r="D129" s="41"/>
      <c r="E129" t="s">
        <v>52</v>
      </c>
      <c r="F129" s="2">
        <v>40000</v>
      </c>
    </row>
    <row r="130" spans="1:7">
      <c r="A130" t="s">
        <v>85</v>
      </c>
    </row>
    <row r="131" spans="1:7">
      <c r="A131" t="s">
        <v>86</v>
      </c>
    </row>
    <row r="132" spans="1:7" ht="65.25" customHeight="1">
      <c r="A132" s="61" t="s">
        <v>87</v>
      </c>
      <c r="B132" s="61"/>
      <c r="C132" s="61"/>
      <c r="D132" s="61"/>
      <c r="E132" s="61"/>
      <c r="F132" s="61"/>
      <c r="G132" s="61"/>
    </row>
    <row r="133" spans="1:7">
      <c r="A133" s="81"/>
      <c r="B133" s="81" t="s">
        <v>88</v>
      </c>
      <c r="C133" s="81" t="s">
        <v>89</v>
      </c>
    </row>
    <row r="134" spans="1:7">
      <c r="A134" s="79" t="s">
        <v>90</v>
      </c>
      <c r="B134" s="80">
        <v>0.22</v>
      </c>
      <c r="C134" s="80">
        <v>0.1</v>
      </c>
    </row>
    <row r="135" spans="1:7">
      <c r="A135" s="79" t="s">
        <v>91</v>
      </c>
      <c r="B135" s="80">
        <v>0.16</v>
      </c>
      <c r="C135" s="80">
        <v>0.14000000000000001</v>
      </c>
    </row>
    <row r="136" spans="1:7">
      <c r="A136" s="9" t="s">
        <v>92</v>
      </c>
      <c r="B136" s="9"/>
      <c r="C136" s="9"/>
      <c r="D136" s="9"/>
      <c r="E136" s="9"/>
    </row>
    <row r="138" spans="1:7">
      <c r="D138" t="s">
        <v>88</v>
      </c>
      <c r="E138" s="82">
        <v>220000</v>
      </c>
    </row>
    <row r="139" spans="1:7">
      <c r="C139" s="84">
        <f>E138/2+E141/2</f>
        <v>160000</v>
      </c>
      <c r="D139" s="1">
        <v>0.5</v>
      </c>
    </row>
    <row r="140" spans="1:7">
      <c r="B140" t="s">
        <v>90</v>
      </c>
      <c r="C140" s="84"/>
      <c r="D140" s="1">
        <v>0.5</v>
      </c>
    </row>
    <row r="141" spans="1:7">
      <c r="A141" s="39">
        <f>C139</f>
        <v>160000</v>
      </c>
      <c r="D141" t="s">
        <v>89</v>
      </c>
      <c r="E141" s="82">
        <v>100000</v>
      </c>
    </row>
    <row r="142" spans="1:7">
      <c r="A142" s="39"/>
      <c r="D142" t="s">
        <v>88</v>
      </c>
      <c r="E142" s="82">
        <v>160000</v>
      </c>
    </row>
    <row r="143" spans="1:7">
      <c r="C143" s="84">
        <f>E142/2+E145/2</f>
        <v>150000</v>
      </c>
      <c r="D143" s="1">
        <v>0.5</v>
      </c>
    </row>
    <row r="144" spans="1:7">
      <c r="B144" t="s">
        <v>91</v>
      </c>
      <c r="C144" s="84"/>
      <c r="D144" s="1">
        <v>0.5</v>
      </c>
    </row>
    <row r="145" spans="1:10">
      <c r="D145" t="s">
        <v>89</v>
      </c>
      <c r="E145" s="82">
        <v>140000</v>
      </c>
    </row>
    <row r="146" spans="1:10">
      <c r="A146" s="77" t="s">
        <v>93</v>
      </c>
      <c r="B146" s="77"/>
      <c r="C146" s="77"/>
      <c r="D146" s="77"/>
    </row>
    <row r="147" spans="1:10" ht="35.25" customHeight="1">
      <c r="A147" s="61" t="s">
        <v>94</v>
      </c>
      <c r="B147" s="61"/>
      <c r="C147" s="61"/>
      <c r="D147" s="61"/>
      <c r="E147" s="61"/>
      <c r="F147" s="61"/>
      <c r="G147" s="61"/>
    </row>
    <row r="148" spans="1:10">
      <c r="A148" s="9" t="s">
        <v>95</v>
      </c>
      <c r="B148" s="9"/>
      <c r="C148" s="9"/>
      <c r="D148" s="9"/>
      <c r="E148" s="9"/>
      <c r="F148" s="9"/>
      <c r="G148" s="9"/>
    </row>
    <row r="149" spans="1:10">
      <c r="A149" s="9" t="s">
        <v>96</v>
      </c>
      <c r="B149" s="9"/>
      <c r="C149" s="9"/>
      <c r="D149" s="9"/>
      <c r="E149" s="9"/>
      <c r="F149" s="9"/>
      <c r="G149" s="9"/>
    </row>
    <row r="150" spans="1:10">
      <c r="A150" s="9" t="s">
        <v>97</v>
      </c>
      <c r="B150" s="9"/>
      <c r="C150" s="9"/>
      <c r="D150" s="9"/>
      <c r="E150" s="9"/>
      <c r="F150" s="9"/>
      <c r="G150" s="9"/>
    </row>
    <row r="153" spans="1:10">
      <c r="E153" s="84">
        <f>G153/2+G154/2</f>
        <v>160000</v>
      </c>
      <c r="F153" t="s">
        <v>88</v>
      </c>
      <c r="G153" s="82">
        <v>220000</v>
      </c>
    </row>
    <row r="154" spans="1:10">
      <c r="D154" t="s">
        <v>90</v>
      </c>
      <c r="E154" s="84"/>
      <c r="F154" t="s">
        <v>89</v>
      </c>
      <c r="G154" s="82">
        <v>100000</v>
      </c>
      <c r="J154" s="87">
        <v>10000</v>
      </c>
    </row>
    <row r="155" spans="1:10">
      <c r="C155" s="39">
        <f>E153</f>
        <v>160000</v>
      </c>
    </row>
    <row r="156" spans="1:10">
      <c r="B156" t="s">
        <v>99</v>
      </c>
      <c r="C156" s="39"/>
      <c r="G156" s="82">
        <v>160000</v>
      </c>
    </row>
    <row r="157" spans="1:10">
      <c r="E157" s="84">
        <f>G156/2+G158/2</f>
        <v>150000</v>
      </c>
      <c r="F157" t="s">
        <v>88</v>
      </c>
    </row>
    <row r="158" spans="1:10">
      <c r="A158" s="39">
        <f>C155</f>
        <v>160000</v>
      </c>
      <c r="D158" t="s">
        <v>91</v>
      </c>
      <c r="E158" s="84"/>
      <c r="F158" t="s">
        <v>89</v>
      </c>
      <c r="G158" s="82">
        <v>140000</v>
      </c>
    </row>
    <row r="159" spans="1:10">
      <c r="A159" s="39"/>
      <c r="F159">
        <v>0.8</v>
      </c>
      <c r="H159" t="s">
        <v>90</v>
      </c>
      <c r="I159" s="85">
        <f>220000-J154</f>
        <v>210000</v>
      </c>
    </row>
    <row r="160" spans="1:10">
      <c r="B160" t="s">
        <v>98</v>
      </c>
      <c r="F160" t="s">
        <v>100</v>
      </c>
      <c r="G160" s="86">
        <f>I159</f>
        <v>210000</v>
      </c>
      <c r="H160" t="s">
        <v>91</v>
      </c>
      <c r="I160" s="85">
        <f>160000-J154</f>
        <v>150000</v>
      </c>
    </row>
    <row r="161" spans="3:9">
      <c r="D161" s="78">
        <v>0.5</v>
      </c>
      <c r="E161" s="84">
        <f>F159*G160+F161*G162</f>
        <v>194000</v>
      </c>
      <c r="F161">
        <v>0.2</v>
      </c>
      <c r="H161" t="s">
        <v>90</v>
      </c>
      <c r="I161" s="85">
        <f>100000-J154</f>
        <v>90000</v>
      </c>
    </row>
    <row r="162" spans="3:9">
      <c r="D162" s="78" t="s">
        <v>88</v>
      </c>
      <c r="E162" s="83"/>
      <c r="F162" t="s">
        <v>101</v>
      </c>
      <c r="G162" s="86">
        <f>I162</f>
        <v>130000</v>
      </c>
      <c r="H162" t="s">
        <v>91</v>
      </c>
      <c r="I162" s="85">
        <f>140000-J154</f>
        <v>130000</v>
      </c>
    </row>
    <row r="163" spans="3:9">
      <c r="C163" s="2">
        <f>D161*E161+D164*E164</f>
        <v>170000</v>
      </c>
      <c r="D163" s="78"/>
      <c r="F163">
        <v>0.2</v>
      </c>
      <c r="H163" t="s">
        <v>90</v>
      </c>
      <c r="I163" s="85">
        <f>220000-J154</f>
        <v>210000</v>
      </c>
    </row>
    <row r="164" spans="3:9">
      <c r="D164" s="78">
        <v>0.5</v>
      </c>
      <c r="E164" s="84">
        <f>F163*G164+F165*G166</f>
        <v>146000</v>
      </c>
      <c r="F164" t="s">
        <v>102</v>
      </c>
      <c r="G164" s="86">
        <f>I163</f>
        <v>210000</v>
      </c>
      <c r="H164" t="s">
        <v>91</v>
      </c>
      <c r="I164" s="85">
        <f>160000-J154</f>
        <v>150000</v>
      </c>
    </row>
    <row r="165" spans="3:9">
      <c r="D165" t="s">
        <v>89</v>
      </c>
      <c r="E165" s="83"/>
      <c r="F165">
        <v>0.8</v>
      </c>
      <c r="H165" t="s">
        <v>90</v>
      </c>
      <c r="I165" s="85">
        <f>100000-J154</f>
        <v>90000</v>
      </c>
    </row>
    <row r="166" spans="3:9">
      <c r="F166" t="s">
        <v>101</v>
      </c>
      <c r="G166" s="86">
        <f>I166</f>
        <v>130000</v>
      </c>
      <c r="H166" t="s">
        <v>91</v>
      </c>
      <c r="I166" s="85">
        <f>140000-J154</f>
        <v>130000</v>
      </c>
    </row>
  </sheetData>
  <mergeCells count="72">
    <mergeCell ref="E164:E165"/>
    <mergeCell ref="A158:A159"/>
    <mergeCell ref="A141:A142"/>
    <mergeCell ref="E153:E154"/>
    <mergeCell ref="C155:C156"/>
    <mergeCell ref="E157:E158"/>
    <mergeCell ref="E161:E162"/>
    <mergeCell ref="A132:G132"/>
    <mergeCell ref="C139:C140"/>
    <mergeCell ref="C143:C144"/>
    <mergeCell ref="A147:G147"/>
    <mergeCell ref="F110:G111"/>
    <mergeCell ref="F115:F116"/>
    <mergeCell ref="A110:A111"/>
    <mergeCell ref="B112:C117"/>
    <mergeCell ref="C127:C128"/>
    <mergeCell ref="D123:D124"/>
    <mergeCell ref="D126:D127"/>
    <mergeCell ref="D128:D129"/>
    <mergeCell ref="C122:C123"/>
    <mergeCell ref="D121:D122"/>
    <mergeCell ref="A98:A99"/>
    <mergeCell ref="B100:B104"/>
    <mergeCell ref="C100:C101"/>
    <mergeCell ref="D100:E101"/>
    <mergeCell ref="C108:C109"/>
    <mergeCell ref="D110:D114"/>
    <mergeCell ref="E110:E111"/>
    <mergeCell ref="A21:B21"/>
    <mergeCell ref="A4:H4"/>
    <mergeCell ref="A6:B6"/>
    <mergeCell ref="A7:B7"/>
    <mergeCell ref="A8:B8"/>
    <mergeCell ref="A9:B9"/>
    <mergeCell ref="A12:B12"/>
    <mergeCell ref="A13:B13"/>
    <mergeCell ref="A14:B14"/>
    <mergeCell ref="A15:B15"/>
    <mergeCell ref="A20:B20"/>
    <mergeCell ref="F36:F37"/>
    <mergeCell ref="A22:B22"/>
    <mergeCell ref="A23:B23"/>
    <mergeCell ref="A28:B28"/>
    <mergeCell ref="A29:B29"/>
    <mergeCell ref="A30:B30"/>
    <mergeCell ref="A31:B31"/>
    <mergeCell ref="A36:B36"/>
    <mergeCell ref="A38:B38"/>
    <mergeCell ref="A39:B39"/>
    <mergeCell ref="A40:B40"/>
    <mergeCell ref="A37:B37"/>
    <mergeCell ref="D87:E88"/>
    <mergeCell ref="D57:D58"/>
    <mergeCell ref="A58:A59"/>
    <mergeCell ref="B45:C45"/>
    <mergeCell ref="D59:D60"/>
    <mergeCell ref="A83:F83"/>
    <mergeCell ref="A45:A46"/>
    <mergeCell ref="D45:D46"/>
    <mergeCell ref="A49:A50"/>
    <mergeCell ref="D48:D49"/>
    <mergeCell ref="D50:D51"/>
    <mergeCell ref="D52:D53"/>
    <mergeCell ref="A53:A54"/>
    <mergeCell ref="D54:D55"/>
    <mergeCell ref="A84:F84"/>
    <mergeCell ref="A85:A86"/>
    <mergeCell ref="B87:B91"/>
    <mergeCell ref="C87:C88"/>
    <mergeCell ref="A93:G93"/>
    <mergeCell ref="A105:G105"/>
    <mergeCell ref="A107:G107"/>
  </mergeCells>
  <pageMargins left="0.7" right="0.7" top="0.75" bottom="0.75" header="0.3" footer="0.3"/>
  <pageSetup orientation="landscape" r:id="rId1"/>
  <drawing r:id="rId2"/>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Company>United States Army</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Jin.Won.Kim</dc:creator>
  <cp:lastModifiedBy>Jin.Won.Kim</cp:lastModifiedBy>
  <cp:lastPrinted>2013-10-01T23:08:55Z</cp:lastPrinted>
  <dcterms:created xsi:type="dcterms:W3CDTF">2013-09-26T20:40:49Z</dcterms:created>
  <dcterms:modified xsi:type="dcterms:W3CDTF">2013-10-02T03:47:08Z</dcterms:modified>
</cp:coreProperties>
</file>